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3.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4.xml" ContentType="application/vnd.openxmlformats-officedocument.drawing+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5.xml" ContentType="application/vnd.openxmlformats-officedocument.drawing+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charts/chart33.xml" ContentType="application/vnd.openxmlformats-officedocument.drawingml.chart+xml"/>
  <Override PartName="/xl/charts/style32.xml" ContentType="application/vnd.ms-office.chartstyle+xml"/>
  <Override PartName="/xl/charts/colors32.xml" ContentType="application/vnd.ms-office.chartcolorstyle+xml"/>
  <Override PartName="/xl/charts/chart34.xml" ContentType="application/vnd.openxmlformats-officedocument.drawingml.chart+xml"/>
  <Override PartName="/xl/charts/style33.xml" ContentType="application/vnd.ms-office.chartstyle+xml"/>
  <Override PartName="/xl/charts/colors33.xml" ContentType="application/vnd.ms-office.chartcolorstyle+xml"/>
  <Override PartName="/xl/charts/chart35.xml" ContentType="application/vnd.openxmlformats-officedocument.drawingml.chart+xml"/>
  <Override PartName="/xl/charts/style34.xml" ContentType="application/vnd.ms-office.chartstyle+xml"/>
  <Override PartName="/xl/charts/colors34.xml" ContentType="application/vnd.ms-office.chartcolorstyle+xml"/>
  <Override PartName="/xl/charts/chart36.xml" ContentType="application/vnd.openxmlformats-officedocument.drawingml.chart+xml"/>
  <Override PartName="/xl/charts/style35.xml" ContentType="application/vnd.ms-office.chartstyle+xml"/>
  <Override PartName="/xl/charts/colors35.xml" ContentType="application/vnd.ms-office.chartcolorstyle+xml"/>
  <Override PartName="/xl/charts/chart37.xml" ContentType="application/vnd.openxmlformats-officedocument.drawingml.chart+xml"/>
  <Override PartName="/xl/charts/style36.xml" ContentType="application/vnd.ms-office.chartstyle+xml"/>
  <Override PartName="/xl/charts/colors36.xml" ContentType="application/vnd.ms-office.chartcolorstyle+xml"/>
  <Override PartName="/xl/charts/chart38.xml" ContentType="application/vnd.openxmlformats-officedocument.drawingml.chart+xml"/>
  <Override PartName="/xl/charts/style37.xml" ContentType="application/vnd.ms-office.chartstyle+xml"/>
  <Override PartName="/xl/charts/colors37.xml" ContentType="application/vnd.ms-office.chartcolorstyle+xml"/>
  <Override PartName="/xl/charts/chart39.xml" ContentType="application/vnd.openxmlformats-officedocument.drawingml.chart+xml"/>
  <Override PartName="/xl/charts/style38.xml" ContentType="application/vnd.ms-office.chartstyle+xml"/>
  <Override PartName="/xl/charts/colors38.xml" ContentType="application/vnd.ms-office.chartcolorstyle+xml"/>
  <Override PartName="/xl/charts/chart40.xml" ContentType="application/vnd.openxmlformats-officedocument.drawingml.chart+xml"/>
  <Override PartName="/xl/charts/style39.xml" ContentType="application/vnd.ms-office.chartstyle+xml"/>
  <Override PartName="/xl/charts/colors39.xml" ContentType="application/vnd.ms-office.chartcolorstyle+xml"/>
  <Override PartName="/xl/charts/chart41.xml" ContentType="application/vnd.openxmlformats-officedocument.drawingml.chart+xml"/>
  <Override PartName="/xl/charts/style40.xml" ContentType="application/vnd.ms-office.chartstyle+xml"/>
  <Override PartName="/xl/charts/colors40.xml" ContentType="application/vnd.ms-office.chartcolorstyle+xml"/>
  <Override PartName="/xl/charts/chart42.xml" ContentType="application/vnd.openxmlformats-officedocument.drawingml.chart+xml"/>
  <Override PartName="/xl/charts/style41.xml" ContentType="application/vnd.ms-office.chartstyle+xml"/>
  <Override PartName="/xl/charts/colors41.xml" ContentType="application/vnd.ms-office.chartcolorstyle+xml"/>
  <Override PartName="/xl/charts/chart43.xml" ContentType="application/vnd.openxmlformats-officedocument.drawingml.chart+xml"/>
  <Override PartName="/xl/charts/style42.xml" ContentType="application/vnd.ms-office.chartstyle+xml"/>
  <Override PartName="/xl/charts/colors42.xml" ContentType="application/vnd.ms-office.chartcolorstyle+xml"/>
  <Override PartName="/xl/charts/chart44.xml" ContentType="application/vnd.openxmlformats-officedocument.drawingml.chart+xml"/>
  <Override PartName="/xl/charts/style43.xml" ContentType="application/vnd.ms-office.chartstyle+xml"/>
  <Override PartName="/xl/charts/colors43.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mc:AlternateContent xmlns:mc="http://schemas.openxmlformats.org/markup-compatibility/2006">
    <mc:Choice Requires="x15">
      <x15ac:absPath xmlns:x15ac="http://schemas.microsoft.com/office/spreadsheetml/2010/11/ac" url="https://diancolombia-my.sharepoint.com/personal/jcaguaa1_dian_gov_co/Documents/DIAN 2024/SSCAT/Seguimiento a la Planeación e Informes/COMISIÓN MIXTA/2026/2do Trimestre/"/>
    </mc:Choice>
  </mc:AlternateContent>
  <xr:revisionPtr revIDLastSave="0" documentId="8_{D39BF4B3-6CE4-4457-9F0D-052CC375AC59}" xr6:coauthVersionLast="47" xr6:coauthVersionMax="47" xr10:uidLastSave="{00000000-0000-0000-0000-000000000000}"/>
  <bookViews>
    <workbookView xWindow="20370" yWindow="-120" windowWidth="29040" windowHeight="15720" firstSheet="3" activeTab="3" xr2:uid="{00000000-000D-0000-FFFF-FFFF00000000}"/>
  </bookViews>
  <sheets>
    <sheet name="PORTADA" sheetId="9" r:id="rId1"/>
    <sheet name="CANALES" sheetId="11" r:id="rId2"/>
    <sheet name="PQSRD" sheetId="14" r:id="rId3"/>
    <sheet name="Encuesta PQSRD II Trime 2026" sheetId="15" r:id="rId4"/>
    <sheet name="CULTURA" sheetId="13" r:id="rId5"/>
  </sheets>
  <externalReferences>
    <externalReference r:id="rId6"/>
    <externalReference r:id="rId7"/>
    <externalReference r:id="rId8"/>
  </externalReferences>
  <definedNames>
    <definedName name="_xlnm._FilterDatabase" localSheetId="1" hidden="1">CANALES!$A$112:$AP$213</definedName>
    <definedName name="_xlnm.Print_Area" localSheetId="1">CANALES!$A$1:$Z$212</definedName>
    <definedName name="Cat_Seccional" localSheetId="0">#REF!</definedName>
    <definedName name="CONSULTAS" localSheetId="1">[1]FERIADOS!$H$4</definedName>
    <definedName name="CONSULTAS" localSheetId="4">#REF!</definedName>
    <definedName name="CONSULTAS" localSheetId="0">[2]FERIADOS!$H$4</definedName>
    <definedName name="CONSULTAS">#REF!</definedName>
    <definedName name="FERIADOS" localSheetId="1">[1]FERIADOS!$B$2:$B$77</definedName>
    <definedName name="FERIADOS" localSheetId="4">#REF!</definedName>
    <definedName name="FERIADOS" localSheetId="0">[2]FERIADOS!$B$2:$B$77</definedName>
    <definedName name="FERIADOS">#REF!</definedName>
    <definedName name="PETINFO" localSheetId="1">[1]FERIADOS!$H$2</definedName>
    <definedName name="PETINFO" localSheetId="4">#REF!</definedName>
    <definedName name="PETINFO" localSheetId="0">[2]FERIADOS!$H$2</definedName>
    <definedName name="PETINFO">#REF!</definedName>
    <definedName name="PQRS" localSheetId="1">[1]FERIADOS!$H$3</definedName>
    <definedName name="PQRS" localSheetId="4">#REF!</definedName>
    <definedName name="PQRS" localSheetId="0">[2]FERIADOS!$H$3</definedName>
    <definedName name="PQR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5" i="14" l="1"/>
  <c r="M113" i="14"/>
  <c r="E108" i="11"/>
  <c r="E107" i="11"/>
  <c r="H149" i="11"/>
  <c r="G149" i="11"/>
  <c r="F149" i="11"/>
  <c r="E149" i="11"/>
  <c r="H148" i="11"/>
  <c r="G148" i="11"/>
  <c r="F148" i="11"/>
  <c r="E148" i="11"/>
  <c r="H150" i="11"/>
  <c r="G150" i="11"/>
  <c r="F150" i="11"/>
  <c r="E150" i="11"/>
  <c r="G109" i="11"/>
  <c r="F109" i="11"/>
  <c r="E109" i="11"/>
  <c r="G57" i="11"/>
  <c r="G56" i="11"/>
  <c r="G55" i="11"/>
  <c r="G40" i="11"/>
  <c r="G39" i="11"/>
  <c r="G38" i="11"/>
  <c r="G15" i="11"/>
  <c r="G14" i="11"/>
  <c r="G13" i="11"/>
  <c r="G10" i="11"/>
  <c r="C89" i="15"/>
  <c r="C65" i="15"/>
  <c r="D88" i="15" s="1"/>
  <c r="C41" i="15"/>
  <c r="D40" i="15" s="1"/>
  <c r="C17" i="15"/>
  <c r="D16" i="15" s="1"/>
  <c r="D14" i="15"/>
  <c r="F503" i="14"/>
  <c r="F496" i="14"/>
  <c r="F495" i="14"/>
  <c r="F494" i="14"/>
  <c r="F493" i="14"/>
  <c r="F492" i="14"/>
  <c r="F491" i="14"/>
  <c r="F475" i="14"/>
  <c r="F474" i="14"/>
  <c r="F473" i="14"/>
  <c r="F472" i="14"/>
  <c r="F471" i="14"/>
  <c r="F470" i="14"/>
  <c r="F456" i="14"/>
  <c r="E456" i="14"/>
  <c r="D456" i="14"/>
  <c r="C456" i="14"/>
  <c r="E432" i="14"/>
  <c r="E431" i="14"/>
  <c r="D431" i="14"/>
  <c r="C431" i="14"/>
  <c r="F424" i="14"/>
  <c r="F423" i="14"/>
  <c r="F422" i="14"/>
  <c r="F421" i="14"/>
  <c r="F420" i="14"/>
  <c r="F419" i="14"/>
  <c r="D412" i="14"/>
  <c r="E405" i="14" s="1"/>
  <c r="E404" i="14"/>
  <c r="E403" i="14"/>
  <c r="E402" i="14"/>
  <c r="N366" i="14"/>
  <c r="M366" i="14"/>
  <c r="L366" i="14"/>
  <c r="K366" i="14"/>
  <c r="J366" i="14"/>
  <c r="I366" i="14"/>
  <c r="H366" i="14"/>
  <c r="G366" i="14"/>
  <c r="F366" i="14"/>
  <c r="E366" i="14"/>
  <c r="D366" i="14"/>
  <c r="C366" i="14"/>
  <c r="O364" i="14"/>
  <c r="O362" i="14"/>
  <c r="O360" i="14"/>
  <c r="O358" i="14"/>
  <c r="O356" i="14"/>
  <c r="O354" i="14"/>
  <c r="O352" i="14"/>
  <c r="O350" i="14"/>
  <c r="O348" i="14"/>
  <c r="O346" i="14"/>
  <c r="O344" i="14"/>
  <c r="D337" i="14"/>
  <c r="E337" i="14" s="1"/>
  <c r="E311" i="14"/>
  <c r="D311" i="14"/>
  <c r="F304" i="14"/>
  <c r="G304" i="14" s="1"/>
  <c r="F303" i="14"/>
  <c r="G303" i="14" s="1"/>
  <c r="F302" i="14"/>
  <c r="G302" i="14" s="1"/>
  <c r="F301" i="14"/>
  <c r="G301" i="14" s="1"/>
  <c r="F300" i="14"/>
  <c r="G300" i="14" s="1"/>
  <c r="F299" i="14"/>
  <c r="G299" i="14" s="1"/>
  <c r="E292" i="14"/>
  <c r="D292" i="14"/>
  <c r="F285" i="14"/>
  <c r="G285" i="14" s="1"/>
  <c r="F284" i="14"/>
  <c r="G284" i="14" s="1"/>
  <c r="F283" i="14"/>
  <c r="G283" i="14" s="1"/>
  <c r="F282" i="14"/>
  <c r="G282" i="14" s="1"/>
  <c r="F281" i="14"/>
  <c r="G281" i="14" s="1"/>
  <c r="F280" i="14"/>
  <c r="G280" i="14" s="1"/>
  <c r="J272" i="14"/>
  <c r="H272" i="14"/>
  <c r="J271" i="14"/>
  <c r="K271" i="14" s="1"/>
  <c r="H271" i="14"/>
  <c r="K257" i="14"/>
  <c r="I257" i="14"/>
  <c r="K255" i="14"/>
  <c r="I255" i="14"/>
  <c r="K253" i="14"/>
  <c r="I253" i="14"/>
  <c r="K251" i="14"/>
  <c r="I251" i="14"/>
  <c r="K249" i="14"/>
  <c r="I249" i="14"/>
  <c r="K247" i="14"/>
  <c r="I247" i="14"/>
  <c r="D222" i="14"/>
  <c r="C222" i="14"/>
  <c r="E215" i="14"/>
  <c r="F215" i="14" s="1"/>
  <c r="E214" i="14"/>
  <c r="F214" i="14" s="1"/>
  <c r="E213" i="14"/>
  <c r="F213" i="14" s="1"/>
  <c r="E212" i="14"/>
  <c r="F212" i="14" s="1"/>
  <c r="E211" i="14"/>
  <c r="F211" i="14" s="1"/>
  <c r="E210" i="14"/>
  <c r="F210" i="14" s="1"/>
  <c r="D198" i="14"/>
  <c r="C198" i="14"/>
  <c r="E191" i="14"/>
  <c r="F191" i="14" s="1"/>
  <c r="E190" i="14"/>
  <c r="F190" i="14" s="1"/>
  <c r="E189" i="14"/>
  <c r="F189" i="14" s="1"/>
  <c r="E188" i="14"/>
  <c r="F188" i="14" s="1"/>
  <c r="E187" i="14"/>
  <c r="F187" i="14" s="1"/>
  <c r="E186" i="14"/>
  <c r="F186" i="14" s="1"/>
  <c r="M151" i="14"/>
  <c r="L151" i="14"/>
  <c r="K151" i="14"/>
  <c r="J151" i="14"/>
  <c r="J153" i="14" s="1"/>
  <c r="I151" i="14"/>
  <c r="H151" i="14"/>
  <c r="H153" i="14" s="1"/>
  <c r="G151" i="14"/>
  <c r="G153" i="14" s="1"/>
  <c r="F151" i="14"/>
  <c r="F153" i="14" s="1"/>
  <c r="E151" i="14"/>
  <c r="D151" i="14"/>
  <c r="C151" i="14"/>
  <c r="M150" i="14"/>
  <c r="L150" i="14"/>
  <c r="K150" i="14"/>
  <c r="J150" i="14"/>
  <c r="I150" i="14"/>
  <c r="H150" i="14"/>
  <c r="G150" i="14"/>
  <c r="F150" i="14"/>
  <c r="E150" i="14"/>
  <c r="D150" i="14"/>
  <c r="C150" i="14"/>
  <c r="L125" i="14"/>
  <c r="K125" i="14"/>
  <c r="J125" i="14"/>
  <c r="I125" i="14"/>
  <c r="H125" i="14"/>
  <c r="G125" i="14"/>
  <c r="F125" i="14"/>
  <c r="E125" i="14"/>
  <c r="D125" i="14"/>
  <c r="C125" i="14"/>
  <c r="M124" i="14"/>
  <c r="L124" i="14"/>
  <c r="K124" i="14"/>
  <c r="J124" i="14"/>
  <c r="I124" i="14"/>
  <c r="H124" i="14"/>
  <c r="G124" i="14"/>
  <c r="F124" i="14"/>
  <c r="E124" i="14"/>
  <c r="D124" i="14"/>
  <c r="C124" i="14"/>
  <c r="N123" i="14"/>
  <c r="N122" i="14"/>
  <c r="M121" i="14"/>
  <c r="L121" i="14"/>
  <c r="K121" i="14"/>
  <c r="J121" i="14"/>
  <c r="I121" i="14"/>
  <c r="H121" i="14"/>
  <c r="G121" i="14"/>
  <c r="F121" i="14"/>
  <c r="E121" i="14"/>
  <c r="D121" i="14"/>
  <c r="C121" i="14"/>
  <c r="M120" i="14"/>
  <c r="N120" i="14" s="1"/>
  <c r="L120" i="14"/>
  <c r="K120" i="14"/>
  <c r="J120" i="14"/>
  <c r="I120" i="14"/>
  <c r="H120" i="14"/>
  <c r="G120" i="14"/>
  <c r="F120" i="14"/>
  <c r="E120" i="14"/>
  <c r="D120" i="14"/>
  <c r="C120" i="14"/>
  <c r="N119" i="14"/>
  <c r="N118" i="14"/>
  <c r="M117" i="14"/>
  <c r="L117" i="14"/>
  <c r="K117" i="14"/>
  <c r="J117" i="14"/>
  <c r="I117" i="14"/>
  <c r="H117" i="14"/>
  <c r="G117" i="14"/>
  <c r="F117" i="14"/>
  <c r="E117" i="14"/>
  <c r="D117" i="14"/>
  <c r="C117" i="14"/>
  <c r="M116" i="14"/>
  <c r="L116" i="14"/>
  <c r="K116" i="14"/>
  <c r="J116" i="14"/>
  <c r="I116" i="14"/>
  <c r="H116" i="14"/>
  <c r="G116" i="14"/>
  <c r="F116" i="14"/>
  <c r="E116" i="14"/>
  <c r="D116" i="14"/>
  <c r="C116" i="14"/>
  <c r="N115" i="14"/>
  <c r="N114" i="14"/>
  <c r="L113" i="14"/>
  <c r="K113" i="14"/>
  <c r="J113" i="14"/>
  <c r="I113" i="14"/>
  <c r="H113" i="14"/>
  <c r="G113" i="14"/>
  <c r="F113" i="14"/>
  <c r="E113" i="14"/>
  <c r="D113" i="14"/>
  <c r="C113" i="14"/>
  <c r="M112" i="14"/>
  <c r="L112" i="14"/>
  <c r="K112" i="14"/>
  <c r="J112" i="14"/>
  <c r="I112" i="14"/>
  <c r="H112" i="14"/>
  <c r="G112" i="14"/>
  <c r="F112" i="14"/>
  <c r="E112" i="14"/>
  <c r="D112" i="14"/>
  <c r="C112" i="14"/>
  <c r="N111" i="14"/>
  <c r="N110" i="14"/>
  <c r="M109" i="14"/>
  <c r="L109" i="14"/>
  <c r="K109" i="14"/>
  <c r="J109" i="14"/>
  <c r="I109" i="14"/>
  <c r="H109" i="14"/>
  <c r="G109" i="14"/>
  <c r="F109" i="14"/>
  <c r="E109" i="14"/>
  <c r="D109" i="14"/>
  <c r="C109" i="14"/>
  <c r="M108" i="14"/>
  <c r="L108" i="14"/>
  <c r="K108" i="14"/>
  <c r="J108" i="14"/>
  <c r="I108" i="14"/>
  <c r="H108" i="14"/>
  <c r="G108" i="14"/>
  <c r="F108" i="14"/>
  <c r="E108" i="14"/>
  <c r="D108" i="14"/>
  <c r="C108" i="14"/>
  <c r="N107" i="14"/>
  <c r="N106" i="14"/>
  <c r="M105" i="14"/>
  <c r="L105" i="14"/>
  <c r="K105" i="14"/>
  <c r="J105" i="14"/>
  <c r="H105" i="14"/>
  <c r="G105" i="14"/>
  <c r="F105" i="14"/>
  <c r="E105" i="14"/>
  <c r="D105" i="14"/>
  <c r="C105" i="14"/>
  <c r="M104" i="14"/>
  <c r="L104" i="14"/>
  <c r="K104" i="14"/>
  <c r="K152" i="14" s="1"/>
  <c r="J104" i="14"/>
  <c r="J152" i="14" s="1"/>
  <c r="I104" i="14"/>
  <c r="I152" i="14" s="1"/>
  <c r="H104" i="14"/>
  <c r="H152" i="14" s="1"/>
  <c r="G104" i="14"/>
  <c r="G152" i="14" s="1"/>
  <c r="F104" i="14"/>
  <c r="E104" i="14"/>
  <c r="D104" i="14"/>
  <c r="C104" i="14"/>
  <c r="N103" i="14"/>
  <c r="N102" i="14"/>
  <c r="D94" i="14"/>
  <c r="E94" i="14" s="1"/>
  <c r="F94" i="14" s="1"/>
  <c r="C94" i="14"/>
  <c r="E87" i="14"/>
  <c r="F87" i="14" s="1"/>
  <c r="E86" i="14"/>
  <c r="F86" i="14" s="1"/>
  <c r="E85" i="14"/>
  <c r="F85" i="14" s="1"/>
  <c r="E84" i="14"/>
  <c r="F84" i="14" s="1"/>
  <c r="E83" i="14"/>
  <c r="F83" i="14" s="1"/>
  <c r="E82" i="14"/>
  <c r="F82" i="14" s="1"/>
  <c r="N41" i="14"/>
  <c r="N40" i="14"/>
  <c r="N39" i="14"/>
  <c r="H255" i="13"/>
  <c r="E264" i="13" s="1"/>
  <c r="H245" i="13"/>
  <c r="D264" i="13" s="1"/>
  <c r="H231" i="13"/>
  <c r="H230" i="13"/>
  <c r="H229" i="13"/>
  <c r="H228" i="13"/>
  <c r="H227" i="13"/>
  <c r="D207" i="13"/>
  <c r="C173" i="13"/>
  <c r="E59" i="13"/>
  <c r="D59" i="13"/>
  <c r="C59" i="13"/>
  <c r="E40" i="13"/>
  <c r="D40" i="13"/>
  <c r="C40" i="13"/>
  <c r="E21" i="13"/>
  <c r="D21" i="13"/>
  <c r="C21" i="13"/>
  <c r="E198" i="11"/>
  <c r="G173" i="11"/>
  <c r="F173" i="11"/>
  <c r="E173" i="11"/>
  <c r="H109" i="11"/>
  <c r="G108" i="11"/>
  <c r="F108" i="11"/>
  <c r="H108" i="11"/>
  <c r="G107" i="11"/>
  <c r="F107" i="11"/>
  <c r="H107" i="11"/>
  <c r="F64" i="11"/>
  <c r="E64" i="11"/>
  <c r="D64" i="11"/>
  <c r="G54" i="11"/>
  <c r="G53" i="11"/>
  <c r="G52" i="11"/>
  <c r="F47" i="11"/>
  <c r="E47" i="11"/>
  <c r="D47" i="11"/>
  <c r="G37" i="11"/>
  <c r="G36" i="11"/>
  <c r="G35" i="11"/>
  <c r="F22" i="11"/>
  <c r="E22" i="11"/>
  <c r="D22" i="11"/>
  <c r="G12" i="11"/>
  <c r="G11" i="11"/>
  <c r="J273" i="14" l="1"/>
  <c r="H273" i="14"/>
  <c r="H232" i="13"/>
  <c r="C264" i="13" s="1"/>
  <c r="G47" i="11"/>
  <c r="C153" i="14"/>
  <c r="D153" i="14"/>
  <c r="E153" i="14"/>
  <c r="N117" i="14"/>
  <c r="N108" i="14"/>
  <c r="L152" i="14"/>
  <c r="N104" i="14"/>
  <c r="N113" i="14"/>
  <c r="N116" i="14"/>
  <c r="D152" i="14"/>
  <c r="N121" i="14"/>
  <c r="F152" i="14"/>
  <c r="I153" i="14"/>
  <c r="M152" i="14"/>
  <c r="E152" i="14"/>
  <c r="K153" i="14"/>
  <c r="N125" i="14"/>
  <c r="N109" i="14"/>
  <c r="N150" i="14"/>
  <c r="N105" i="14"/>
  <c r="N124" i="14"/>
  <c r="M153" i="14"/>
  <c r="P366" i="14"/>
  <c r="E400" i="14"/>
  <c r="C432" i="14"/>
  <c r="N112" i="14"/>
  <c r="I271" i="14"/>
  <c r="E401" i="14"/>
  <c r="D432" i="14"/>
  <c r="L153" i="14"/>
  <c r="F311" i="14"/>
  <c r="G311" i="14" s="1"/>
  <c r="D15" i="15"/>
  <c r="E325" i="14"/>
  <c r="F431" i="14"/>
  <c r="E326" i="14"/>
  <c r="D39" i="15"/>
  <c r="C152" i="14"/>
  <c r="E198" i="14"/>
  <c r="F198" i="14" s="1"/>
  <c r="E327" i="14"/>
  <c r="N151" i="14"/>
  <c r="E328" i="14"/>
  <c r="E329" i="14"/>
  <c r="D63" i="15"/>
  <c r="E330" i="14"/>
  <c r="D64" i="15"/>
  <c r="E222" i="14"/>
  <c r="F222" i="14" s="1"/>
  <c r="F292" i="14"/>
  <c r="G292" i="14" s="1"/>
  <c r="O366" i="14"/>
  <c r="O361" i="14" s="1"/>
  <c r="D87" i="15"/>
  <c r="N152" i="14" l="1"/>
  <c r="O365" i="14"/>
  <c r="O347" i="14"/>
  <c r="N153" i="14"/>
  <c r="O363" i="14"/>
  <c r="O351" i="14"/>
  <c r="O353" i="14"/>
  <c r="O355" i="14"/>
  <c r="O349" i="14"/>
  <c r="O345" i="14"/>
  <c r="O357" i="14"/>
  <c r="O359" i="14"/>
</calcChain>
</file>

<file path=xl/sharedStrings.xml><?xml version="1.0" encoding="utf-8"?>
<sst xmlns="http://schemas.openxmlformats.org/spreadsheetml/2006/main" count="783" uniqueCount="346">
  <si>
    <t>COORDINACIÓN DE CANALES DE SERVICIO Y EXPERIENCIA DEL USUARIO</t>
  </si>
  <si>
    <t>CANAL PRESENCIAL Y VIDEOATENCIÓN</t>
  </si>
  <si>
    <t>El comportamiento del canal presencial y de videoatención durante el segundo trimestre de 2026 refleja una disminución en el volumen de atenciones frente a 2025, con una menor variación en abril y una tendencia clara de estabilización en los demas meses, lo que evidencia la normalización progresiva de la demanda. Desde una perspectiva gerencial, este resultado se interpreta en un contexto de transformación y madurez del modelo de atención de la Entidad, en el cual la ciudadanía viene adoptando de manera creciente canales digitales y mecanismos de autogestión, optimizando el uso de los canales asistidos. En este sentido, la reducción observada no implica una afectación en la prestación del servicio, sino que se alinea con una gestión más eficiente de la demanda y una mejor focalización de la atención, permitiendo concentrar la capacidad institucional en los trámites de mayor complejidad y en los segmentos de población que requieren acompañamiento directo, en coherencia con los lineamientos de modernización y mejora de la experiencia del usuario.</t>
  </si>
  <si>
    <t>Ciudadanos atendidos en el canal presencial y videoatención 2024 - 2026</t>
  </si>
  <si>
    <t>Mes / año</t>
  </si>
  <si>
    <t>Variación 2025-2026</t>
  </si>
  <si>
    <t>Enero</t>
  </si>
  <si>
    <t>Febrero</t>
  </si>
  <si>
    <t>Marzo</t>
  </si>
  <si>
    <t>Abril</t>
  </si>
  <si>
    <t>Mayo</t>
  </si>
  <si>
    <t>Junio</t>
  </si>
  <si>
    <t>Julio</t>
  </si>
  <si>
    <t>Agosto</t>
  </si>
  <si>
    <t>Septiembre</t>
  </si>
  <si>
    <t>Octubre</t>
  </si>
  <si>
    <t>Noviembre</t>
  </si>
  <si>
    <t>Diciembre</t>
  </si>
  <si>
    <t>Total</t>
  </si>
  <si>
    <t xml:space="preserve">Fuente:  Digiturno5 </t>
  </si>
  <si>
    <t>CANAL TELEFÓNICO</t>
  </si>
  <si>
    <t>El comportamiento del canal telefónico durante el segundo trimestre de 2026, analizado de manera integral a partir de las llamadas entrantes y salientes, evidencia una evolución hacia un modelo de atención más equilibrado, eficiente y proactivo. Por una parte, las llamadas atendidas (entrantes) reflejan una dinámica ajustada de la demanda, con una disminución significativa en abril y junio y en mayo se mantuvo estable, comparado al mismo periodo de 2025, lo que indica una adecuada gestión de los picos de interacción y una articulación efectiva con otros canales de servicio. De manera complementaria, el significativo incremento en las llamadas de salida demuestra una mayor capacidad institucional para anticiparse a las necesidades de la ciudadanía, fortaleciendo el acompañamiento y la orientación directa. En conjunto, estos resultados dan cuenta de un canal telefónico que no solo responde de manera oportuna, sino que incorpora esquemas de gestión activa del usuario, optimizando la experiencia de servicio, mejorando la eficiencia operativa y consolidando un enfoque de relacionamiento más cercano, en línea con los objetivos de modernización y atención integral de la Entidad.</t>
  </si>
  <si>
    <t>Llamadas atendidas 2024 - 2026</t>
  </si>
  <si>
    <t>Variación 2025 - 2026</t>
  </si>
  <si>
    <t xml:space="preserve">Total </t>
  </si>
  <si>
    <t>Fuente:  Contact Center.</t>
  </si>
  <si>
    <t>Llamadas de salida 2024 - 2026</t>
  </si>
  <si>
    <t>Variación 2024 - 2026</t>
  </si>
  <si>
    <t>REDES SOCIALES</t>
  </si>
  <si>
    <t>Se destaca la consolidación de X como canal relevante de interacción, así como la estabilidad en Facebook e Instagram, lo que sugiere una distribución más equilibrada de la presencia institucional en entornos digitales. Desde una perspectiva gerencial, este comportamiento es consistente con un enfoque de optimización de contenidos, priorización de audiencias y fortalecimiento de la comunicación digital con propósito, en el que la Entidad orienta sus esfuerzos no solo al volumen de interacciones, sino a la calidad, oportunidad y pertinencia del mensaje, contribuyendo a una mejor experiencia del usuario y a una gestión más efectiva del ecosistema multicanal.</t>
  </si>
  <si>
    <t>Interacciones redes sociales 2024 - 2026</t>
  </si>
  <si>
    <t>Mes</t>
  </si>
  <si>
    <t>Facebook</t>
  </si>
  <si>
    <t>X</t>
  </si>
  <si>
    <t>Instagram</t>
  </si>
  <si>
    <t>TOTAL AÑO</t>
  </si>
  <si>
    <t xml:space="preserve">TOTAL REDES </t>
  </si>
  <si>
    <t>Total 2024</t>
  </si>
  <si>
    <t>Total 2025</t>
  </si>
  <si>
    <t>Total 2026</t>
  </si>
  <si>
    <t>Fuente:  Contact Center</t>
  </si>
  <si>
    <t>WHATSAPP</t>
  </si>
  <si>
    <t>Interacciones WhatsApp 2024 - 2026</t>
  </si>
  <si>
    <t>Interacciones entrantes</t>
  </si>
  <si>
    <t>Interacciones contestadas</t>
  </si>
  <si>
    <t>Interacciones contestadas por agente</t>
  </si>
  <si>
    <t>Interacciones contestadas por Bot</t>
  </si>
  <si>
    <t>Para WhatsApp desde  marzo de 2024, las interacciones se enfocan solo en factura electrónica (denuncias y barreras).</t>
  </si>
  <si>
    <t>ATENCIÓN LENGUA DE SEÑAS</t>
  </si>
  <si>
    <t>El comportamiento de la atención en lengua de señas durante el segundo trimestre de 2026 evidencia una tendencia negativa en la prestación de este servicio diferencial, con un volumen acumulado muy inferior al registrado en el mismo periodo de 2025 y que muestra una dinámica decreciente mes a mes. La entidad a realizado campañas para el fortalecimiento de las acciones de inclusión y accesibilidad de la Entidad, en busqueda de  una mayor apropiación del canal por parte de la población con discapacidad auditiva. Desde una perspectiva gerencial, este comportamiento da cuenta que durante este periodo no hubo demasiada demanda de este servicio como componente clave de la atención con enfoque diferencial, sin embargo, se garantiza la disponibilidad, con el fin de promover activamente su uso, contribuyendo a cerrar brechas de acceso, mejorar la experiencia del usuario y avanzar en el cumplimiento de los principios de equidad, servicio y cercanía con la ciudadanía.</t>
  </si>
  <si>
    <t>Atención lengua de señas 2024 - 2026</t>
  </si>
  <si>
    <t>Mes / Año</t>
  </si>
  <si>
    <t>El servicio de atención en lengua de señas fue suspendido para diciembre de 2024.</t>
  </si>
  <si>
    <t>El servicio de atención en lengua de señas reinicio su operación en el mes de marzo de 2025</t>
  </si>
  <si>
    <t>INTELIGENCIA ARTIFICIAL</t>
  </si>
  <si>
    <t>DDurante el segundo trimestre de 2026, el componente de interacciones con el Avatar dIAna registra un total de 7.735 interacciones, con un comportamiento sostenido a lo largo del periodo (2.748 en abril, 2.653 en mayo y 2,334 en junio). Esta cifra evidencia no solo la apropiación del canal por parte de la ciudadanía, sino también su constante uso. Desde una perspectiva cualitativa, este comportamiento refleja la confianza en herramientas de autogestión basadas en inteligencia artificial, así como la efectividad del canal para resolver consultas de manera ágil e inmediata. En términos de gestión, el Avatar dIAna se consolida como un componente estratégico dentro del ecosistema multicanal, al ampliar la cobertura de atención, operar de manera continua y contribuir a la optimización de los canales asistidos, en línea con los objetivos institucionales de innovación, eficiencia y mejora en la experiencia del usuario.</t>
  </si>
  <si>
    <t>Interacciones Avatar dIAna( inteligencia artificilal )</t>
  </si>
  <si>
    <t xml:space="preserve">Mes </t>
  </si>
  <si>
    <t xml:space="preserve">TOTAL </t>
  </si>
  <si>
    <t>COORDINACIÓN DE ADMINISTRACIÓN  DEL SISTEMA DE PQSRD 
(PETICIONES, QUEJAS, SUGERENCIAS, RECLAMOS Y DENUNCIAS)
2026</t>
  </si>
  <si>
    <t>INFORME TRIMESTRAL
PERIODO: SEGUNDO TRIMESTRE</t>
  </si>
  <si>
    <t>INFORMACIÓN INTERANUAL</t>
  </si>
  <si>
    <t>SOLICTUDES RECIBIDAS DURANTE LOS ÚLTIMOS TRES AÑOS</t>
  </si>
  <si>
    <t>Las solicitudes recibidas corresponden a todas las peticiones, presentadas por los ciudadanos en el marco del la ley 1437 de 2011 ( Modificada por la Ley 1755 de 2015), que se registran y tramitan a través de los sistemas de PQSRD de la DIAN.
A continuación se observa de forma gráfica el total de las solictudes recibidas a través del sistema de PQSRD en los últimos tres años; para el año en curso la información corresponde al acumulado a 30 de junio de 2026.</t>
  </si>
  <si>
    <t>AÑO</t>
  </si>
  <si>
    <t>Fuente: Reporte mensual sistemas PQSRD Dynamics 365 y MUISCA - Subdirección de Servicio al Ciudadano en Asuntos Tributarios.</t>
  </si>
  <si>
    <t>En la siguiente tabla se observan  las solictudes recibidas durante los últimos tres años, desagregadas por tipo de solicitud; para el año en curso la información corresponde al acumulado a 30 de junio de 2026.</t>
  </si>
  <si>
    <t>SOLICITUDES RECIBIDAS DURANTE LOS ÚLTIMOS TRES AÑOS CLASIFICADAS POR TIPO DE SOLICITUD</t>
  </si>
  <si>
    <t>TIPO DE SOLICITUD</t>
  </si>
  <si>
    <t>Derecho de petición</t>
  </si>
  <si>
    <t>Petición de información</t>
  </si>
  <si>
    <t>Denuncia</t>
  </si>
  <si>
    <t>Reclamo</t>
  </si>
  <si>
    <t>Consulta</t>
  </si>
  <si>
    <t>No aplica</t>
  </si>
  <si>
    <t>Entidad externa</t>
  </si>
  <si>
    <t>Queja por atención</t>
  </si>
  <si>
    <t>Felicitación</t>
  </si>
  <si>
    <t>Queja disciplinaria</t>
  </si>
  <si>
    <t>Sugerencia</t>
  </si>
  <si>
    <t>Total general</t>
  </si>
  <si>
    <t>SOLICTUDES GESTIONADAS DURANTE LOS ÚLTIMOS TRES AÑOS</t>
  </si>
  <si>
    <r>
      <t>Las solicitudes gestionadas corresponden a todas las</t>
    </r>
    <r>
      <rPr>
        <sz val="11"/>
        <rFont val="Aptos Narrow"/>
        <family val="2"/>
      </rPr>
      <t xml:space="preserve"> peticiones</t>
    </r>
    <r>
      <rPr>
        <sz val="11"/>
        <color theme="1"/>
        <rFont val="Aptos Narrow"/>
        <family val="2"/>
      </rPr>
      <t>, presentadas por los ciudadanos en el marco del la ley 1437 de 2011 ( Modificada por la Ley 1755 de 2015), que en los reportes de los sistemas de PQSRD de la DIAN, se encuentran terminadas, con evento de registro de respuesta o redireccionamiento a entidad externa.
En la siguiente gráfica se observa el total de las solicitudes gestionadas a través del sistema de PQSRD en los últimos tres años; para el año en curso la información corresponde al acumulado a 30 de junio de 2026.</t>
    </r>
  </si>
  <si>
    <t>COMPARATIVO 2025 VS. 2026</t>
  </si>
  <si>
    <t>SOLICTUDES RECIBIDAS 2025 VS. 2026</t>
  </si>
  <si>
    <t>El acumulado de las solicitudes recibidas con corte a 30 de junio de 2026 es de 210.653, respecto al acumulado del mismo periodo del año anterior presenta un aumento de 30,26%, equivalente a 48.934 solicitudes.</t>
  </si>
  <si>
    <t>SOLICITUDES RECIBIDAS POR MES, 2025 VS. 2026.</t>
  </si>
  <si>
    <t>AÑO 2025</t>
  </si>
  <si>
    <t>AÑO 2026</t>
  </si>
  <si>
    <t>Diferencia</t>
  </si>
  <si>
    <t>Variación</t>
  </si>
  <si>
    <t>De las 210.653 solicitudes recibidas a 30 de junio de 2026,  respecto a la misma fecha del año 2025, se presentan un aumento en derechos de petición del 34,95%, en peticiones de información del 31,32%, el tipo de solicitud No aplica de 2,97%, en entidad externa del 106,32% en quejas por atención del 47,02%, en queja disciplinaria del 68,75% y en sugerencias del 259,26%; a su vez se presenta una disminución en denuncias del 1,68%, en reclamos del 45,56%,  en consultas del 5,36% y en felicitaciones del 28,05%.</t>
  </si>
  <si>
    <t>VARIACIÓN DE LAS SOLICITUDES RECIBIDAS 2025 VS. 2026, POR TIPO DE SOLICITUD.</t>
  </si>
  <si>
    <t>CONCEPTO</t>
  </si>
  <si>
    <t>ENERO 2025</t>
  </si>
  <si>
    <t>ENERO 2026</t>
  </si>
  <si>
    <t>DIFERENCIA</t>
  </si>
  <si>
    <t>VARIACIÓN %</t>
  </si>
  <si>
    <t>FEBRERO 2025</t>
  </si>
  <si>
    <t>FEBRERO 2026</t>
  </si>
  <si>
    <t>MARZO 2025</t>
  </si>
  <si>
    <t>MARZO 2026</t>
  </si>
  <si>
    <t>ABRIL 2025</t>
  </si>
  <si>
    <t>ABRIL 2026</t>
  </si>
  <si>
    <t>MAYO 2025</t>
  </si>
  <si>
    <t>MAYO 2026</t>
  </si>
  <si>
    <t>JUNIO 2025</t>
  </si>
  <si>
    <t>JUNIO 2026</t>
  </si>
  <si>
    <t>JULIO 2025</t>
  </si>
  <si>
    <t>JULIO 2026</t>
  </si>
  <si>
    <t>AGOSTO 2025</t>
  </si>
  <si>
    <t>AGOSTO 2026</t>
  </si>
  <si>
    <t>SEPTIEMBRE 2025</t>
  </si>
  <si>
    <t>SEPTIEMBRE 2026</t>
  </si>
  <si>
    <t>OCTUBRE 2025</t>
  </si>
  <si>
    <t>OCTUBRE 2026</t>
  </si>
  <si>
    <t>NOVIEMBRE 2025</t>
  </si>
  <si>
    <t>NOVIEMBRE 2026</t>
  </si>
  <si>
    <t>DICIEMBRE 2025</t>
  </si>
  <si>
    <t>DICIEMBRE 2026</t>
  </si>
  <si>
    <t>TOTAL 2025</t>
  </si>
  <si>
    <t>TOTAL 2026</t>
  </si>
  <si>
    <t>TOTAL DIFERENCIA</t>
  </si>
  <si>
    <t>En el siguiente gráfico se observa el comparativo de las peticiones por tipo de solicitud, recibidas a 30 de junio de los años 2025 vs 2026.</t>
  </si>
  <si>
    <t>COMPATATIVO 2025 VS. 2026 DE LAS SOLICITUDES VERBALES RECIBIDAS</t>
  </si>
  <si>
    <t>Las solictudes verbales hacen parte de las variables estadísticas que tiene la DIAN.
A 30 de junio 2026, la DIAN recibió 93 solicitudes de forma verbal, con un incremento del 12% respecto al mismo periodo del año 2025.</t>
  </si>
  <si>
    <t>SOLICITUDES VERBALES RECIBIDAS, 2025 VS. 2026.</t>
  </si>
  <si>
    <t>Año 2025</t>
  </si>
  <si>
    <t>Año 2026</t>
  </si>
  <si>
    <t>Fuente: Variables Estadísticas - SIE de Planeación.</t>
  </si>
  <si>
    <t>SOLICTUDES GESTIONADAS 2025 VS. 2026</t>
  </si>
  <si>
    <t>El acumulado de las solicitudes gestionadas con corte a 30 de junio de 2026 es de 206.104, respecto al acumulado a la mima fecha del año anterior presenta un aumento de 34,54%, equivalente a 52.916 solicitudes.</t>
  </si>
  <si>
    <t>SOLICITUDES GESTIONADAS POR MES, 2025 VS. 2026.</t>
  </si>
  <si>
    <t>En el siguiente cuadro se presenta el compartivo entre los años 2025 vs. 2026, del número acumulado de solicitudes gestionadas con corte a 30 de junio, de los diez Temas más recurrentes.</t>
  </si>
  <si>
    <t>COMPARATIVO DE CLASIFICACIÓN POR TEMAS RECURRENTES, 2025 VS. 2026.</t>
  </si>
  <si>
    <t>Tema</t>
  </si>
  <si>
    <t>Acumulado a: 1er Trimetre 2025</t>
  </si>
  <si>
    <t>Acumulado a: 1er Trimetre 2026</t>
  </si>
  <si>
    <t>Procesos RUT - RUB</t>
  </si>
  <si>
    <t>Obligaciones con la DIAN</t>
  </si>
  <si>
    <t>Procesos cobranzas</t>
  </si>
  <si>
    <t>Factura Electrónica</t>
  </si>
  <si>
    <t>Información general que tiene la DIAN para entidades del Estado</t>
  </si>
  <si>
    <t>Devoluciones persona natural</t>
  </si>
  <si>
    <t>Copia de documentos tributarios</t>
  </si>
  <si>
    <t>Información exógena (reporte de terceros)</t>
  </si>
  <si>
    <t>Copia declaraciones aduaneras</t>
  </si>
  <si>
    <t>La oportunidad en la respuesta es uno de los indicadores de procedimiento que tiene la Entidad. Durante los últimos dos años el porcentaje de oportunidad se ha mantenido sobre el 99%, para el año 2026 ha alcanzado su punto máximo en el mes de febrero con un valor de 99,92%.</t>
  </si>
  <si>
    <t>PORCENTAJE MENSUAL DE OPORTUNIDAD DE LAS SOLICITUDES GESTIONADAS, 2025 VS. 2026.</t>
  </si>
  <si>
    <t>PERIODO</t>
  </si>
  <si>
    <t>Cantidad</t>
  </si>
  <si>
    <t>Porcentaje de Opotunidad 2025</t>
  </si>
  <si>
    <t>Porcentaje de Opotunidad 2026</t>
  </si>
  <si>
    <t>Solicitudes gestionadas dentro de la oportunidad de la Ley en el período a evaluar.</t>
  </si>
  <si>
    <t>Solicitudes gestionadas en el período evaluado.</t>
  </si>
  <si>
    <t>Total general Solicitudesgestionadas dentro de la oportunidad de la Ley.</t>
  </si>
  <si>
    <t xml:space="preserve">        Fuente: Reporte mensual sistemas PQSRD Dynamics 365 y MUISCA - 
        Subdirección de Servicio al Ciudadano en Asuntos Tributarios.</t>
  </si>
  <si>
    <t>Total general  Solicitudes dgestionadas.</t>
  </si>
  <si>
    <t>Total general  Solicitudes gestionadas por fuera de la oportunidad de la ley.</t>
  </si>
  <si>
    <t xml:space="preserve">Las solictudes con traslaso a otra Entidad, son aquellas solicitudes que se recibieron en la DIAN, pero se evidencia que la Entidad no tiene competencia para dar respuesta, por lo cual se direcciona a la Entidad competente, de conformidad con el artículo 21 de la ley  1437 de 2011 ( Modificada por el artículo 1 de la Ley 1755 de 2015). El dato mensual de las solicitudes cuyo evento es el redireccionamiento a entidad externa,  hace parte de las variables estadísticas que tiene la DIAN.
A 30 de junio de 2026 se observa un aumento de 32,86% en la cantidad de solicitude trasladasdas a otra entidad, equivalente a 92 solicitudes, con respecto a aquellas trasladadas a la misma fecha del año 2025. </t>
  </si>
  <si>
    <t>SOLICITUDES TRASLADAS A OTRA ENTIDAD, 2025 VS. 2026.</t>
  </si>
  <si>
    <t xml:space="preserve">Las solictudes con reserva de información, son aquellas solicitudes que se recibieron en la DIAN, pero por motivo de reserva legal no se le puede dar la información al solicitante. Y hace parte de las variables estadísticas que tiene la DIAN.
A 30 de junio de 2026 se observa un aumento de 45,18% en la cantidad de solicitudes con reserva de información, equivalente a 1793 solicitudes, con respecto a aquellasque tuvieron reserva en el mismo periodo del año 2025. </t>
  </si>
  <si>
    <t>SOLICITUDES CON RESERVA DE INFORMACIÓN, 2025 VS. 2026.</t>
  </si>
  <si>
    <t>SOLICITUDES 2026</t>
  </si>
  <si>
    <t>SOLICTUDES RECIBIDAS 2026</t>
  </si>
  <si>
    <t xml:space="preserve">Las solicitudes recibidas con corte a 30 de junio de 2026 han sido de 210,653, de las cuales abril fue el mes en que más se han recibido con un valor de 42.128 solicitudes. </t>
  </si>
  <si>
    <t>SOLICITUDES RECIBIDAS 2026</t>
  </si>
  <si>
    <t>Periodo</t>
  </si>
  <si>
    <t>% de representación</t>
  </si>
  <si>
    <t>Enero 2026</t>
  </si>
  <si>
    <t>Febrero 2026</t>
  </si>
  <si>
    <t>Marzo 2026</t>
  </si>
  <si>
    <t>Abril 2026</t>
  </si>
  <si>
    <t>Mayo 2026</t>
  </si>
  <si>
    <t>Junio 2026</t>
  </si>
  <si>
    <t>Julio 2026</t>
  </si>
  <si>
    <t>Agosto 2026</t>
  </si>
  <si>
    <t>Septiembre 2026</t>
  </si>
  <si>
    <t>Octubre 2026</t>
  </si>
  <si>
    <t>Noviembre 2026</t>
  </si>
  <si>
    <t>Diciembre 2026</t>
  </si>
  <si>
    <t>Fuente: Reporte mensual sistemas PQSRD Dynamics 365 y MUISCA - 
Subdirección de Servicio al Ciudadano en Asuntos Tributarios.</t>
  </si>
  <si>
    <t>En el siguiente cuadro se presentan las cantidades de las solicitudes recibidas, clasificadas por tipo de solicitud, y su porcentaje representativo dentro de cada mes, con corte a 30 de junio de 2026.</t>
  </si>
  <si>
    <t>Porcentaje representativo del tipo de solicitud en el total mesual, de las solicitudes recibidas 2026.</t>
  </si>
  <si>
    <t>TOTAL POR TIPO DE SOLICITUD</t>
  </si>
  <si>
    <t>DERECHO DE PETICIÓN</t>
  </si>
  <si>
    <t>PETICIÓN DE INFORMACIÓN</t>
  </si>
  <si>
    <t>DENUNCIA</t>
  </si>
  <si>
    <t>RECLAMO</t>
  </si>
  <si>
    <t>CONSULTA</t>
  </si>
  <si>
    <t>NO APLICA</t>
  </si>
  <si>
    <t>ENTIDAD EXTERNA</t>
  </si>
  <si>
    <t>QUEJA POR ATENCIÓN</t>
  </si>
  <si>
    <t>FELICITACIÓN</t>
  </si>
  <si>
    <t>QUEJA DISCIPLINARIA</t>
  </si>
  <si>
    <t>SUGERENCIA</t>
  </si>
  <si>
    <t>TOTAL POR MES</t>
  </si>
  <si>
    <t xml:space="preserve">En el siguiente gráfico se observa el total de solicitudes recibidas clasificadas por tipo de solicitud, con corte a 30 de junio de 2026, donde se destacan los derechos de petición con 87.950 solicitudes. </t>
  </si>
  <si>
    <t xml:space="preserve">       Fuente: Reporte mensual sistemas PQSRD Dynamics 365 y MUISCA - Subdirección de Servicio al Ciudadano en Asuntos Tributarios.</t>
  </si>
  <si>
    <t>SOLICTUDES GESTIONADAS 2026</t>
  </si>
  <si>
    <t xml:space="preserve">Las solicitudes gestionadas con corte a 30 de junio de 2026 han sido de 206,104, de las cuales mayo fue el mes en que más se han gestionado con un valor de 41.298 solicitudes. </t>
  </si>
  <si>
    <t>SOLICITUDES MENSUALES GESTIONADAS 2026</t>
  </si>
  <si>
    <t>En el siguiente cuadro se observa el número de solicitudes gestionadas, que se respondieron dentro de la oportunidad. Con corte a 30 de junio de 2026 el porcentaje se sitúa en el 99,90%, como se observa en la gráfica.</t>
  </si>
  <si>
    <t>SOLICITUDES GESTIONADAS EN OPORTUNIDAD 2026</t>
  </si>
  <si>
    <t>Oportunas</t>
  </si>
  <si>
    <t>Inoportunas</t>
  </si>
  <si>
    <t>Total Gestionadas</t>
  </si>
  <si>
    <t>% Opotunidad</t>
  </si>
  <si>
    <t>Porcentaje</t>
  </si>
  <si>
    <t>TIEMPO DE RESPUESTA DE LAS SOLICITUDES</t>
  </si>
  <si>
    <t>El tiempo de respuesta de las solicitudes es contabilizado en días hábiles según lo establecidoen la Ley 1437 de 2017, modificada por la ley 1777 de 2017. El promedio mensual que se muestra es el valor promedio aproximado siempre al número entero mayor.</t>
  </si>
  <si>
    <t>DÍAS PROMEDIO DE RESPUESTA 2026</t>
  </si>
  <si>
    <t>Consultas</t>
  </si>
  <si>
    <t>Peticiones, quejas, reclamos y felicitaciones</t>
  </si>
  <si>
    <t>Solicitudes de información</t>
  </si>
  <si>
    <t>Envío a entidad externa</t>
  </si>
  <si>
    <t>Promedio</t>
  </si>
  <si>
    <t>Fuente: Indicadores de Procedimiento SIE de Planeación DIAN.</t>
  </si>
  <si>
    <t>INDICADORES DE CALIDAD EN LA RESPUESTA 2026</t>
  </si>
  <si>
    <t xml:space="preserve">Los indicadores de Calidad en la respuesta hacen parte de los indicadores de Procedimiento que tiene la Entidad. Son medidos a partir de una muesta tomada del total de la solicitudes que fueron gestionadas en el periodo a evaluar, según lo establecido en el memorando 031 del 9 de febrero de 2026. </t>
  </si>
  <si>
    <t>INDICADOR DE CALIDAD DE FORMA EN LA RESPUESTA 2026</t>
  </si>
  <si>
    <t>Con corte a 30 de junio de 2026 se alcanzó un porcentaje de calidad de forma en la respuesta del 95,55%, como se observa en la siguiente tabla, además en la gráfica se representan los valores de la calidad de forma, respecto a la muestra.</t>
  </si>
  <si>
    <t>INDICADOR DE CALIDAD DE FORMA 2026</t>
  </si>
  <si>
    <t>Con calidad</t>
  </si>
  <si>
    <t>Sin calidad</t>
  </si>
  <si>
    <t>Muestra</t>
  </si>
  <si>
    <t>% de calidad</t>
  </si>
  <si>
    <t>INDICADOR DE CALIDAD DE FONDO EN LA RESPUESTA 2026</t>
  </si>
  <si>
    <t>Con corte a 30 de junio de 2026 se alcanzó un porcentaje de calidad de fondo del 98,35%, como se observa en la siguiente tabla, además en la gráfica se representan los valores de la calidad de forma, respecto a la muestra.</t>
  </si>
  <si>
    <t>INDICADOR DE CALIDAD DE FONDO 2026</t>
  </si>
  <si>
    <t>Recuperando datos. Espere unos segundos e intente cortar o copiar de nuevo.</t>
  </si>
  <si>
    <t>INFORME ENCUESTA DE SATISFACCIÓN
 Servicio Informático Electrónico SIE DE PQSR y Denuncias</t>
  </si>
  <si>
    <t>Trimestre: Abril 01 a Junio 30 de 2026
Por tipo de Solicitud</t>
  </si>
  <si>
    <t xml:space="preserve">Con el propósito de conocer el nivel de satisfacción de los usuarios del Servicio Informático Electrónico de PQSR y Denuncias de la DIAN, se dispuso, a partir del mes de diciembre de 2016, en el portal de nuestra Entidad, la Encuesta de Satisfacción del Servicio PQSR y Denuncias en la cual se usan preguntas cerradas.
Su finalidad es recoger la percepción de usabilidad y eficacia del Servicio Informático Electrónico. </t>
  </si>
  <si>
    <t>https://www.dian.gov.co/atencionciudadano/contactenos/Paginas/PqrsDenuncias.aspx</t>
  </si>
  <si>
    <t>Para la elaboración del presente análisis, se toma como suministro la información entregada por Webmaster de la Oficina de Comunicaciones DIAN.</t>
  </si>
  <si>
    <t>1.¿Cómo fue su experiencia al radicar la solicitud?</t>
  </si>
  <si>
    <t>OPCIONES</t>
  </si>
  <si>
    <t>TOTAL</t>
  </si>
  <si>
    <t>PORCENTAJE</t>
  </si>
  <si>
    <t>Díficil</t>
  </si>
  <si>
    <t>Fácil</t>
  </si>
  <si>
    <t>Otros</t>
  </si>
  <si>
    <t>Total encuestas respondidas pregunta 1</t>
  </si>
  <si>
    <t>FUENTE: Webmaster - Oficina de Comunicaciones</t>
  </si>
  <si>
    <t>Información: Abril 01 a Junio 30 de 2026</t>
  </si>
  <si>
    <t>2. Al momento de radicar su PQSRD, ¿se presentó alguna dificultad para registrar sus datos, la descripción de su caso o adjuntar anexos a la misma?</t>
  </si>
  <si>
    <t>Si</t>
  </si>
  <si>
    <t>No</t>
  </si>
  <si>
    <t>Total encuestas respondidas pregunta 2</t>
  </si>
  <si>
    <t>3.¿Su petición fue resuelta dentro del término (tiempo) esperado?</t>
  </si>
  <si>
    <t>Total encuestas respondidas pregunta 3</t>
  </si>
  <si>
    <t>4. ¿La respuesta remitida, es clara y resuelve su solicitud?</t>
  </si>
  <si>
    <t>Para el Periodo: Abril 01 a Junio 30 de 2026, fueron respondidas y guardadas 4065 encuestas.</t>
  </si>
  <si>
    <t>COORDINACIÓN DE CULTURA DE LA CONTRIBUCIÓN</t>
  </si>
  <si>
    <t>NÚCLEOS DE APOYO CONTABLE FISCAL (NAF)</t>
  </si>
  <si>
    <t>Atenciones Estudiantes NAF</t>
  </si>
  <si>
    <t>Cantidad de ciudadanos asistidos por parte de los estudiantes NAF</t>
  </si>
  <si>
    <t>El gráfico muestra que las orientaciones básicas en temas tributarias, aduaneras y cambiarias efectuadas por los estudiantes NAF a los usuarios durante los años 2024, 2025 y lo corrido de 2026. Como puede observarse, las atenciones aumentan a lo largo del año, con picos altos  entre septiembre y octubre (campaña renta personas naturales), bajas en periodos intersemestrales de junio y julio (vacaciones de los estudiantes) y niveles mínimos en diciembre y enero de años pasados (vacaciones de los estudiantes).</t>
  </si>
  <si>
    <t>Asistentes a capacitaciones NAF/DIAN</t>
  </si>
  <si>
    <t>Cantidad de asistentes a capacitaciones impartidas por funcionarios DIAN a través de los NAF, estas capacitaciones pueden ser virtuales o presenciales.</t>
  </si>
  <si>
    <t>El gráfico muestra la cantidad de asistentes a las capacitaciones organizadas de manera conjunta entre los NAF y las Direcciones Seccionales DIAN en los años 2024, 2025 y lo corrido de 2026. Para el año 2025 destaca un pico en el mes de marzo y una tendencia descendente hacia fin de año, esto obedece al periodo de mayor vinculación de estudiantes al programa y calendario academico de las IES. Por su parte, en 2025, la asistencia a capacitaciones se muestra constante y presenta incrementos en julio y octubre. Finalmente, en lo corrido de 2026 se observa baja participación, encontrando como explicación el ingreso a prácticas oficiales de estudiantes lo que genera una mayor carga y deficiencia de tiempo. Se debe recordar que NAF es un programa de responsabilidad social, no así practica universitaria, por lo cual los estudiantes en ocasiones deben cumplir con ambas estrategias para alcanzar los objetivos fijados por las IES.</t>
  </si>
  <si>
    <t>Asistentes a capacitaciones NAF/IES</t>
  </si>
  <si>
    <t>Cantidad de asistentes a capacitaciones impartidas por las IES a la comunidad en general, estas capacitaciones pueden ser virtuales o presenciales.</t>
  </si>
  <si>
    <t xml:space="preserve">El gráfico muestra la asistencia a las capacitaciones que programan los NAF/IES por los años 2024, 2025 y primer trimestre del año 2026. En 2024 se registra la mayor participación, con  niveles altos en el primer semestre. En 2025 la asistencia es menor que en 2024, pero presenta incrementos relevantes en mayo, agosto y septiembre. </t>
  </si>
  <si>
    <t>Firma de Covenios NAF</t>
  </si>
  <si>
    <t>Suscritos</t>
  </si>
  <si>
    <t>Cancelados</t>
  </si>
  <si>
    <t>Cantidad de convenios suscritos o cancelados</t>
  </si>
  <si>
    <t xml:space="preserve">El gráfico muestra la evolución de la suscripción y cancelación de los convenios NAF entre 2024 y lo corrido de 2026. Al respecto, se evidencia que en 2025 se registra el mayor número de convenios suscritos (18), evidenciando un crecimiento significativo frente a 2024. Por su parte, las cancelaciones frente al año anterior incrementan en 2, pero se mantienen bajas, lo que indica permanencia de los convenios y acogida por parte de las IES de la estrategia. Finalmente, para lo corrido del año 2026 se presentan solo 4 nuevos convenios y 2 cancelaciones. No obstante, las cifras de 2026 deben interpretarse en el marco de la expedición del oficio No. 100151189- 3718- 2026 de 24 de marzo de 2026 proferido por la Subdirección de Compras y Contratos quien puso de presente la publicación de los convenios y sus respectivos seguimientos en la plataforma SECOP. Esto, introdujo retos para las Direcciones Seccionales, quienes han preferido restringir la suscripción de nuevas alianzas. Adicionalmente, por ser un año electoral, erroneamente las Direcciones Seccionales restringieron la suscripción de nuevos convenios al considerarse afectados por las restricciones de la Ley 996 de 2005. Sin embargo, ese punto fue clarificado por la Subdirección de Compras y Contratos mediante el citado oficio, indicando que dicha norma, no impide la publicación en SECOP, ni restringe la supervisión o el reporte contractual, ni la suscripción de otrosíes a convenios celebrados antes del periodo de restricción.			
			</t>
  </si>
  <si>
    <t>Estudiantes Capacitados</t>
  </si>
  <si>
    <t>Año</t>
  </si>
  <si>
    <t>Total estudiantes capacitados</t>
  </si>
  <si>
    <t>Cantidad de estudiantes capacitados por parte de la DIAN</t>
  </si>
  <si>
    <t>CULTURA DE LA CONTRIBUCIÓN EN LA ESCUELA</t>
  </si>
  <si>
    <t>DOCENTES VINCULADOS Y CAPACITADOS</t>
  </si>
  <si>
    <t xml:space="preserve">No. docentes capacitados  </t>
  </si>
  <si>
    <t>Este indicador representa la cantidad de docentes capacitados y vinculados al programa por cada año, quienes al finalizar su capacitación estarán encargados de formar en los contenidos del plan de estudios del programa CCE a los estudiantes en las respectivas instituciones educativas vinculadas al programa.</t>
  </si>
  <si>
    <t xml:space="preserve">Los resultados muestran un crecimiento significativo en el número de docentes capacitados entre 2024 y 2025, pasando de 1.264 a 2.692 docentes, lo que representa un incremento cercano al 113%. Para 2026 se registra un total de 840 docentes capacitados, lo que corresponde a un período parcial del año. En términos generales, la información evidencia el fortalecimiento de las estrategias de formación docente y el compromiso institucional con el desarrollo de capacidades, contribuyendo al mejoramiento continuo de la calidad educativa.			
			</t>
  </si>
  <si>
    <t>INSTITUCIONES EDUCATIVAS  VINCULADAS</t>
  </si>
  <si>
    <t xml:space="preserve">No. Instituciones Educativas </t>
  </si>
  <si>
    <t>Este indicador representa la cantidad de insituciones educativas (IE) que año a año el programa CCE a través de los equipos de las seccionales han contactado o vinculado al programa. Desde 2024 solo se contabilizan las IE que firman carta de compromiso con el programa.</t>
  </si>
  <si>
    <t xml:space="preserve">Las cifras muestran un crecimiento significativo en el número de instituciones educativas vinculadas entre 2024 y 2025, pasando de 63 a 117 instituciones, lo que representa un incremento aproximado del 86%. Para 2026 se reportan 62 instituciones vinculadas, lo que corresponde al avance del primer semestre del período. En general, los resultados reflejan una ampliación importante de la cobertura institucional y el fortalecimiento de las estrategias de articulación con las instituciones educativas, favoreciendo un mayor alcance e impacto de las acciones desarrolladas.			
			</t>
  </si>
  <si>
    <t>SECRETARÍAS DE EDUCACIÓN CON MEMORANDO DE ENTENDIMIENTO</t>
  </si>
  <si>
    <t xml:space="preserve">No. Secretarias de Educación </t>
  </si>
  <si>
    <t>Este indicador representa la cantidad de Secretarias de Educación (SE) certificadas por el MEN con las cuales el programa CCE ha suscrito el Memorando de Entendimiento, instrumento mediante el cual se formaliza el respaldo insititucional al programa en los territorios del país.</t>
  </si>
  <si>
    <t xml:space="preserve">Las cifras evidencian un avance significativo en la formalización de alianzas con las SE durante 2025, pasando de 2 memorandos de entendimiento en 2024 a 14 en 2025. Este crecimiento refleja el fortalecimiento de la articulación institucional y la consolidación de mecanismos de cooperación para el desarrollo de iniciativas educativas. Para 2026 se registra la suscripción de 2 memorandos de entendimiento; este resultado está asociado, en gran medida, a las restricciones derivadas de la Ley de Garantías Electorales, que limitan la celebración de ciertos convenios y acuerdos interadministrativos durante los periodos electorales. </t>
  </si>
  <si>
    <t>CURSOS DE FORMACIÓN DOCENTE REALIZADOS</t>
  </si>
  <si>
    <t xml:space="preserve">No. Cursos realizados </t>
  </si>
  <si>
    <t>Este cifra representa la cantidad de cursos que se han impartido año año a los docentes que se vinculan al programa con el apoyo del SENA y los equipos en las direcciones seccionales de la DIAN</t>
  </si>
  <si>
    <t xml:space="preserve">Los resultados reflejan un crecimiento importante en la oferta de cursos de formación docente entre 2024 y 2025, pasando de 23 a 57 cursos realizados, lo que representa un incremento aproximado del 148%. Este comportamiento evidencia el fortalecimiento de las estrategias de capacitación y el compromiso con el desarrollo profesional de los docentes. Para 2026 se registra la realización de 24 cursos, cifra que demuestra la continuidad de las acciones formativas. Aunque aún no alcanza el nivel registrado en 2025, corresponde a un avance significativo para el período reportado y permite proyectar un incremento en la oferta de formación durante el transcurso del año.			
			</t>
  </si>
  <si>
    <t>Actividades pedagógicas en IE vinculadas a CCE</t>
  </si>
  <si>
    <t>MES</t>
  </si>
  <si>
    <t>Esta cifra corresponde al número de actividades pedagógicas realizadas en las Instituciones Educativas vinculadas al programa CCE</t>
  </si>
  <si>
    <t xml:space="preserve">Durante 2026 se han desarrollado 71 actividades pedagógicas en las instituciones educativas vinculadas a CCE. La ejecución muestra una tendencia creciente durante el primer semestre, pasando de 3 actividades en enero a 24 en mayo, mes en el que se registra el mayor número de actividades realizadas. Este comportamiento evidencia el fortalecimiento progresivo de la implementación de las estrategias pedagógicas y una mayor articulación con las instituciones educativas participantes. Aunque en junio se observa una disminución a 3 actividades, esta variación puede estar asociada a factores propios de la programación académica, períodos de receso escolar o ajustes en los cronogramas institucionales. 			
			</t>
  </si>
  <si>
    <t>COPA DE LA CONTRIBUCIÓN</t>
  </si>
  <si>
    <t>Este evento lúdico pedagógico dirigido a servidores DIAN, esta orientado a fortalecer los valores y la política de Cultura de la Contribución, así como a promover sus mejores prácticas y fomentar la aceptación social de la tributación.​​​ 
A continuacion, se describen las versiones que desde 2017 a 2026 se han venido realizando:
 - Primera versión (2017 – 2018): Importancia de la factura​ ​
- Segunda versión (2019): Conceptos básicos tributarios​
- Tercera versión (2020): Cuidado de lo público​
- Cuarta Versión (2021): Herramientas digitales DIAN
- Quinta versión (2022): Contribución​
- Sexta versión (2023): Control social​
- Séptima versión (2024): Innovación pública​
- Octava versión (2025): Desafio de Seccionales
- Novena versión (2026): Aquí se juega por ColombIA</t>
  </si>
  <si>
    <t>NÚMERO DE SERVIDORES PÚBLICOS PARTICIPANTES EN LA COPA DE LA CONTRIBUCIÓN</t>
  </si>
  <si>
    <t>No.de Participantes</t>
  </si>
  <si>
    <t>"Comentario: La IX Copa de la Contribución 2026 evidenció un alto nivel de compromiso y participación institucional, logrando vincular a 2.975 servidores públicos, de los cuales 2.739 participaron efectivamente en el componente pedagógico. Este resultado permitió superar ampliamente la meta establecida para el Indicador 478, alcanzando un cumplimiento del 171%."</t>
  </si>
  <si>
    <t>SEMANA CULTURA DE LA CONTRIBUCIÓN</t>
  </si>
  <si>
    <t xml:space="preserve">Esta actividad busca promover los valores de la cultura de la contribución en la ciudadanía, además, de identificar y compartir las buenas prácticas en materia de educación fiscal en Colombia y los países pertenecientes a la REF – Red de Educación Fiscal.​​ A continuacion, se describen las versiones que desde 2019 a 2025 se han venido realizando:
  - Primera versión (2019): “Semana Cultura de la Contribución en Colombia.” Presencial – Florencia ​
- Segunda versión (2020): “Un camino hacia la innovación”. Medellín - Virtual​
- Tercera versión (2021): “Cultura de la Contribución en línea con la ciudadanía”. Ibagué - Virtual​
- Cuarta Versión (2022): "Caminos hacia una política pública“. Presencial - Barranquilla ​
- Quinta versión (2023): “Día C: Cultura de la contribución el valor de nuestros aportes”. Presencial – Bogotá​
- Sexta versión (2024): “Ideas que aportan”. Presencial - Bogotá
-VII versión (2025): Dialogar nos une, aprender nos fortalece
</t>
  </si>
  <si>
    <t>NÚMERO DE PERSONAS IMPACTADAS EN LA SEMANA CULTURA DE LA CONTRIBUCIÓN</t>
  </si>
  <si>
    <t>La VIII Semana de la Cultura de la Contribución se proyecta como una evolución de las versiones anteriores, conservando su esencia institucional y fortaleciendo una narrativa que refleje el camino recorrido por la estrategia a lo largo de los años. Esta propuesta busca consolidar un espacio de encuentro, aprendizaje e intercambio de experiencias que permita visibilizar los avances alcanzados, fortalecer la articulación entre las diferentes estrategias y continuar promoviendo una cultura basada en la confianza, el servicio, la innovación y la corresponsabilidad.Al tratarse de una propuesta en construcción, su desarrollo continuará enriqueciéndose con los aportes de los diferentes equipos, con el propósito de consolidar una versión que proyecte la evolución de la Cultura de la Contribución y fortalezca su posicionamiento como una estrategia institucional orientada a generar valor público y fomentar el cumplimiento voluntario desde una perspectiva educativa y participativa.</t>
  </si>
  <si>
    <t>SEMANAS DE ENTRENAMIENTO PARA EL SERVICIO</t>
  </si>
  <si>
    <t>El propósito principal de estas semanas de entrenamiento es reforzar las capacidades técnicas, operativas y comunicativas de los funcionarios de Servicio al Ciudadano. De esta manera, se busca garantizar una atención ágil, transparente y de alta calidad, alineada con los valores institucionales de la DIAN, promoviendo la confianza y satisfacción de los contribuyentes.</t>
  </si>
  <si>
    <t>Semana</t>
  </si>
  <si>
    <t>Fechas</t>
  </si>
  <si>
    <t>Promedio participantes por sesión</t>
  </si>
  <si>
    <t>Primera</t>
  </si>
  <si>
    <t>4 - 8 de marzo 2024</t>
  </si>
  <si>
    <t>Segunda</t>
  </si>
  <si>
    <t>8 -12 de abril de 2024</t>
  </si>
  <si>
    <t>Tercera</t>
  </si>
  <si>
    <t>17 al 21 de junio de 2024</t>
  </si>
  <si>
    <t>Cuarta</t>
  </si>
  <si>
    <t>16 a 19 de julio 2024</t>
  </si>
  <si>
    <t>Quinta</t>
  </si>
  <si>
    <t>18 al 22 de noviembre 2024</t>
  </si>
  <si>
    <t>PROMEDIO ASISTENTES POR SESIÓN</t>
  </si>
  <si>
    <t>10 al 14 de febrero de 2025</t>
  </si>
  <si>
    <t>10 al 14 de marzo de 2025</t>
  </si>
  <si>
    <t>7 al 11 de abril de 2025</t>
  </si>
  <si>
    <t>5 al 9 de mayo de 2025</t>
  </si>
  <si>
    <t>9 al 13 de junio de 2025</t>
  </si>
  <si>
    <t>Sexta</t>
  </si>
  <si>
    <t>7 al 11 de julio de 2025</t>
  </si>
  <si>
    <t>Séptima</t>
  </si>
  <si>
    <t>1 al 6 de agosto de 2025</t>
  </si>
  <si>
    <t>Octava</t>
  </si>
  <si>
    <t>10 al 14 de noviembre de 2025</t>
  </si>
  <si>
    <t>Novena</t>
  </si>
  <si>
    <t xml:space="preserve">1° al 5 de diciembre </t>
  </si>
  <si>
    <t>16 al 20 de febrero de 2026</t>
  </si>
  <si>
    <t>16 al 20 de marzo de 2026</t>
  </si>
  <si>
    <t>20 al 24 de abril de 2026</t>
  </si>
  <si>
    <t xml:space="preserve">Cuarta </t>
  </si>
  <si>
    <t>19 al 22 de mayo de 2026</t>
  </si>
  <si>
    <t>16 al 19 de junio 2026</t>
  </si>
  <si>
    <t xml:space="preserve">Sexta </t>
  </si>
  <si>
    <t>6 al 10 de julio 2026</t>
  </si>
  <si>
    <t>PROMEDIO DE ASISTENCIA - SEMANAS DE ENTRENAMIENTO</t>
  </si>
  <si>
    <t>2026 *</t>
  </si>
  <si>
    <t>No. Asistentes promedio</t>
  </si>
  <si>
    <t>El comportamiento de la asistencia por parte de funcionarios de servicio y demas funionarios de otras areas tiene una tendencia creciente, lo que indica que las semanas de entrenamiento están ganando relevancia y alcance con el tiempo.</t>
  </si>
  <si>
    <t>* En el año 2026, solo se tienen en cuenta cifras del primer 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</si>
</sst>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_-;\-* #,##0_-;_-* &quot;-&quot;_-;_-@_-"/>
    <numFmt numFmtId="165" formatCode="_-* #,##0.00_-;\-* #,##0.00_-;_-* &quot;-&quot;??_-;_-@_-"/>
    <numFmt numFmtId="166" formatCode="_-* #,##0_-;\-* #,##0_-;_-* &quot;-&quot;??_-;_-@_-"/>
  </numFmts>
  <fonts count="83">
    <font>
      <sz val="11"/>
      <color theme="1"/>
      <name val="Calibri"/>
      <family val="2"/>
      <scheme val="minor"/>
    </font>
    <font>
      <sz val="11"/>
      <color theme="1"/>
      <name val="Calibri"/>
      <family val="2"/>
      <scheme val="minor"/>
    </font>
    <font>
      <sz val="10"/>
      <name val="Arial"/>
      <family val="2"/>
    </font>
    <font>
      <sz val="11"/>
      <name val="Calibri"/>
      <family val="2"/>
    </font>
    <font>
      <b/>
      <sz val="11"/>
      <color theme="0"/>
      <name val="Calibri"/>
      <family val="2"/>
      <scheme val="minor"/>
    </font>
    <font>
      <b/>
      <sz val="11"/>
      <color theme="1"/>
      <name val="Calibri"/>
      <family val="2"/>
      <scheme val="minor"/>
    </font>
    <font>
      <sz val="11"/>
      <color theme="0"/>
      <name val="Calibri"/>
      <family val="2"/>
      <scheme val="minor"/>
    </font>
    <font>
      <sz val="14"/>
      <color rgb="FF000000"/>
      <name val="Times New Roman"/>
      <family val="1"/>
    </font>
    <font>
      <b/>
      <sz val="28"/>
      <color theme="0"/>
      <name val="Calibri"/>
      <family val="2"/>
      <scheme val="minor"/>
    </font>
    <font>
      <b/>
      <sz val="22"/>
      <color theme="0"/>
      <name val="Calibri"/>
      <family val="2"/>
      <scheme val="minor"/>
    </font>
    <font>
      <b/>
      <sz val="16"/>
      <color theme="0"/>
      <name val="Calibri"/>
      <family val="2"/>
      <scheme val="minor"/>
    </font>
    <font>
      <i/>
      <sz val="10"/>
      <color theme="1"/>
      <name val="Calibri"/>
      <family val="2"/>
      <scheme val="minor"/>
    </font>
    <font>
      <i/>
      <sz val="11"/>
      <color theme="1"/>
      <name val="Calibri"/>
      <family val="2"/>
      <scheme val="minor"/>
    </font>
    <font>
      <sz val="11"/>
      <color rgb="FF000000"/>
      <name val="Arial"/>
      <family val="2"/>
    </font>
    <font>
      <sz val="11"/>
      <color rgb="FF242424"/>
      <name val="Calibri"/>
      <family val="2"/>
      <scheme val="minor"/>
    </font>
    <font>
      <sz val="11"/>
      <name val="Calibri"/>
      <family val="2"/>
      <scheme val="minor"/>
    </font>
    <font>
      <sz val="11"/>
      <color theme="1"/>
      <name val="Segoe UI"/>
      <family val="2"/>
    </font>
    <font>
      <b/>
      <sz val="10"/>
      <color theme="0"/>
      <name val="Calibri"/>
      <family val="2"/>
      <scheme val="minor"/>
    </font>
    <font>
      <b/>
      <sz val="14"/>
      <color theme="0"/>
      <name val="Calibri"/>
      <family val="2"/>
      <scheme val="minor"/>
    </font>
    <font>
      <sz val="10"/>
      <name val="Calibri"/>
      <family val="2"/>
      <scheme val="minor"/>
    </font>
    <font>
      <sz val="11"/>
      <color rgb="FF000000"/>
      <name val="Calibri"/>
      <family val="2"/>
      <scheme val="minor"/>
    </font>
    <font>
      <b/>
      <sz val="12"/>
      <color theme="0"/>
      <name val="Aptos"/>
      <family val="2"/>
    </font>
    <font>
      <b/>
      <sz val="12"/>
      <color rgb="FF000000"/>
      <name val="Aptos"/>
      <family val="2"/>
    </font>
    <font>
      <b/>
      <sz val="8"/>
      <color rgb="FF000000"/>
      <name val="Aptos"/>
      <family val="2"/>
    </font>
    <font>
      <b/>
      <sz val="11"/>
      <color theme="0"/>
      <name val="Aptos"/>
      <family val="2"/>
    </font>
    <font>
      <b/>
      <sz val="12"/>
      <color theme="0"/>
      <name val="Calibri"/>
      <family val="2"/>
      <scheme val="minor"/>
    </font>
    <font>
      <b/>
      <sz val="40"/>
      <color theme="0"/>
      <name val="Nunito"/>
    </font>
    <font>
      <sz val="11"/>
      <name val="Nunito"/>
    </font>
    <font>
      <b/>
      <sz val="30"/>
      <color theme="0"/>
      <name val="Nunito"/>
    </font>
    <font>
      <b/>
      <sz val="11"/>
      <color theme="0"/>
      <name val="Nunito"/>
    </font>
    <font>
      <b/>
      <sz val="12"/>
      <name val="Nunito"/>
    </font>
    <font>
      <sz val="12"/>
      <name val="Nunito"/>
    </font>
    <font>
      <b/>
      <sz val="14"/>
      <name val="Nunito"/>
    </font>
    <font>
      <sz val="9"/>
      <name val="Nunito"/>
    </font>
    <font>
      <sz val="9"/>
      <color theme="1"/>
      <name val="Nunito"/>
    </font>
    <font>
      <b/>
      <sz val="11"/>
      <name val="Nunito"/>
    </font>
    <font>
      <sz val="12"/>
      <color theme="1"/>
      <name val="Nunito"/>
    </font>
    <font>
      <b/>
      <sz val="11"/>
      <color rgb="FFFFFFFF"/>
      <name val="Nunito"/>
    </font>
    <font>
      <b/>
      <sz val="14"/>
      <color rgb="FFFFFFFF"/>
      <name val="Nunito"/>
    </font>
    <font>
      <sz val="11"/>
      <color theme="1"/>
      <name val="Nunito"/>
    </font>
    <font>
      <sz val="11"/>
      <color rgb="FF000000"/>
      <name val="Nunito"/>
    </font>
    <font>
      <b/>
      <sz val="12"/>
      <color theme="1"/>
      <name val="Nunito"/>
    </font>
    <font>
      <b/>
      <sz val="11"/>
      <color rgb="FF000000"/>
      <name val="Nunito"/>
    </font>
    <font>
      <b/>
      <sz val="11"/>
      <color theme="1"/>
      <name val="Nunito"/>
    </font>
    <font>
      <b/>
      <sz val="28"/>
      <color indexed="9"/>
      <name val="Aptos Narrow"/>
      <family val="2"/>
    </font>
    <font>
      <sz val="11"/>
      <color theme="1"/>
      <name val="Aptos Narrow"/>
      <family val="2"/>
    </font>
    <font>
      <b/>
      <sz val="16"/>
      <name val="Aptos Narrow"/>
      <family val="2"/>
    </font>
    <font>
      <b/>
      <sz val="16"/>
      <color theme="0"/>
      <name val="Aptos Narrow"/>
      <family val="2"/>
    </font>
    <font>
      <sz val="10"/>
      <color theme="1"/>
      <name val="Aptos Narrow"/>
      <family val="2"/>
    </font>
    <font>
      <b/>
      <sz val="11"/>
      <color rgb="FF000000"/>
      <name val="Aptos Narrow"/>
      <family val="2"/>
    </font>
    <font>
      <b/>
      <sz val="10"/>
      <color theme="1"/>
      <name val="Aptos Narrow"/>
      <family val="2"/>
    </font>
    <font>
      <sz val="8"/>
      <color theme="1"/>
      <name val="Aptos Narrow"/>
      <family val="2"/>
    </font>
    <font>
      <b/>
      <sz val="11"/>
      <color theme="0"/>
      <name val="Aptos Narrow"/>
      <family val="2"/>
    </font>
    <font>
      <b/>
      <sz val="9"/>
      <color theme="0"/>
      <name val="Aptos Narrow"/>
      <family val="2"/>
    </font>
    <font>
      <sz val="11"/>
      <name val="Aptos Narrow"/>
      <family val="2"/>
    </font>
    <font>
      <b/>
      <sz val="11"/>
      <color rgb="FFFFFFFF"/>
      <name val="Aptos Narrow"/>
      <family val="2"/>
    </font>
    <font>
      <sz val="11"/>
      <color rgb="FF000000"/>
      <name val="Aptos Narrow"/>
      <family val="2"/>
    </font>
    <font>
      <sz val="6"/>
      <color theme="1"/>
      <name val="Aptos Narrow"/>
      <family val="2"/>
    </font>
    <font>
      <b/>
      <sz val="11"/>
      <color theme="1"/>
      <name val="Aptos Narrow"/>
      <family val="2"/>
    </font>
    <font>
      <b/>
      <sz val="11"/>
      <name val="Aptos Narrow"/>
      <family val="2"/>
    </font>
    <font>
      <sz val="10"/>
      <name val="Aptos Narrow"/>
      <family val="2"/>
    </font>
    <font>
      <b/>
      <sz val="12"/>
      <color indexed="9"/>
      <name val="Aptos Narrow"/>
      <family val="2"/>
    </font>
    <font>
      <b/>
      <sz val="10"/>
      <color indexed="9"/>
      <name val="Aptos Narrow"/>
      <family val="2"/>
    </font>
    <font>
      <sz val="14"/>
      <name val="Aptos Narrow"/>
      <family val="2"/>
    </font>
    <font>
      <sz val="12"/>
      <name val="Aptos Narrow"/>
      <family val="2"/>
    </font>
    <font>
      <sz val="12"/>
      <color theme="1"/>
      <name val="Aptos Narrow"/>
      <family val="2"/>
    </font>
    <font>
      <sz val="8"/>
      <name val="Aptos Narrow"/>
      <family val="2"/>
    </font>
    <font>
      <b/>
      <sz val="10"/>
      <color rgb="FFFFFFFF"/>
      <name val="Aptos Narrow"/>
      <family val="2"/>
    </font>
    <font>
      <b/>
      <sz val="10"/>
      <color theme="0"/>
      <name val="Aptos Narrow"/>
      <family val="2"/>
    </font>
    <font>
      <b/>
      <sz val="10"/>
      <name val="Aptos Narrow"/>
      <family val="2"/>
    </font>
    <font>
      <b/>
      <sz val="8"/>
      <color rgb="FFFFFFFF"/>
      <name val="Aptos Narrow"/>
      <family val="2"/>
    </font>
    <font>
      <u/>
      <sz val="11"/>
      <color theme="10"/>
      <name val="Calibri"/>
      <family val="2"/>
      <scheme val="minor"/>
    </font>
    <font>
      <b/>
      <sz val="12"/>
      <color theme="1"/>
      <name val="Calibri"/>
      <family val="2"/>
      <scheme val="minor"/>
    </font>
    <font>
      <sz val="12"/>
      <name val="Arial"/>
      <family val="2"/>
    </font>
    <font>
      <b/>
      <sz val="12"/>
      <color theme="1"/>
      <name val="Arial"/>
      <family val="2"/>
    </font>
    <font>
      <b/>
      <sz val="10"/>
      <color indexed="9"/>
      <name val="Arial"/>
      <family val="2"/>
    </font>
    <font>
      <sz val="10"/>
      <color theme="1"/>
      <name val="Arial"/>
      <family val="2"/>
    </font>
    <font>
      <b/>
      <sz val="14"/>
      <color theme="1"/>
      <name val="Arial"/>
      <family val="2"/>
    </font>
    <font>
      <b/>
      <sz val="16"/>
      <color theme="1"/>
      <name val="Arial"/>
      <family val="2"/>
    </font>
    <font>
      <b/>
      <i/>
      <sz val="10"/>
      <name val="Arial"/>
      <family val="2"/>
    </font>
    <font>
      <b/>
      <sz val="7"/>
      <name val="Arial"/>
      <family val="2"/>
    </font>
    <font>
      <b/>
      <i/>
      <sz val="7"/>
      <name val="Arial"/>
      <family val="2"/>
    </font>
    <font>
      <sz val="14"/>
      <color theme="1"/>
      <name val="Calibri"/>
      <family val="2"/>
      <scheme val="minor"/>
    </font>
  </fonts>
  <fills count="22">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85DAE2"/>
        <bgColor indexed="64"/>
      </patternFill>
    </fill>
    <fill>
      <patternFill patternType="solid">
        <fgColor theme="3" tint="-0.499984740745262"/>
        <bgColor indexed="64"/>
      </patternFill>
    </fill>
    <fill>
      <patternFill patternType="solid">
        <fgColor theme="4" tint="-0.499984740745262"/>
        <bgColor rgb="FF000000"/>
      </patternFill>
    </fill>
    <fill>
      <patternFill patternType="solid">
        <fgColor theme="6" tint="0.39997558519241921"/>
        <bgColor indexed="64"/>
      </patternFill>
    </fill>
    <fill>
      <patternFill patternType="solid">
        <fgColor theme="8" tint="-0.249977111117893"/>
        <bgColor indexed="64"/>
      </patternFill>
    </fill>
    <fill>
      <patternFill patternType="solid">
        <fgColor rgb="FF0070C0"/>
        <bgColor indexed="64"/>
      </patternFill>
    </fill>
    <fill>
      <patternFill patternType="solid">
        <fgColor rgb="FFFFFFFF"/>
        <bgColor rgb="FF000000"/>
      </patternFill>
    </fill>
    <fill>
      <patternFill patternType="solid">
        <fgColor rgb="FF0070C0"/>
        <bgColor rgb="FF000000"/>
      </patternFill>
    </fill>
    <fill>
      <patternFill patternType="solid">
        <fgColor rgb="FF00B0F0"/>
        <bgColor indexed="64"/>
      </patternFill>
    </fill>
    <fill>
      <patternFill patternType="solid">
        <fgColor indexed="9"/>
        <bgColor indexed="64"/>
      </patternFill>
    </fill>
    <fill>
      <patternFill patternType="solid">
        <fgColor theme="0"/>
        <bgColor rgb="FF000000"/>
      </patternFill>
    </fill>
    <fill>
      <patternFill patternType="solid">
        <fgColor rgb="FFFFFF00"/>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rgb="FF00CCFF"/>
        <bgColor indexed="64"/>
      </patternFill>
    </fill>
    <fill>
      <patternFill patternType="solid">
        <fgColor theme="4" tint="0.39997558519241921"/>
        <bgColor indexed="64"/>
      </patternFill>
    </fill>
    <fill>
      <patternFill patternType="solid">
        <fgColor rgb="FFFFFF66"/>
        <bgColor indexed="64"/>
      </patternFill>
    </fill>
    <fill>
      <patternFill patternType="solid">
        <fgColor rgb="FF282732"/>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auto="1"/>
      </left>
      <right style="medium">
        <color indexed="64"/>
      </right>
      <top style="thin">
        <color auto="1"/>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rgb="FF548235"/>
      </left>
      <right/>
      <top style="medium">
        <color rgb="FF548235"/>
      </top>
      <bottom style="medium">
        <color rgb="FF548235"/>
      </bottom>
      <diagonal/>
    </border>
    <border>
      <left/>
      <right/>
      <top style="medium">
        <color rgb="FF548235"/>
      </top>
      <bottom style="medium">
        <color rgb="FF548235"/>
      </bottom>
      <diagonal/>
    </border>
    <border>
      <left style="medium">
        <color rgb="FF548235"/>
      </left>
      <right/>
      <top style="medium">
        <color rgb="FF548235"/>
      </top>
      <bottom/>
      <diagonal/>
    </border>
    <border>
      <left style="medium">
        <color rgb="FF548235"/>
      </left>
      <right style="medium">
        <color rgb="FF548235"/>
      </right>
      <top style="medium">
        <color rgb="FF548235"/>
      </top>
      <bottom style="medium">
        <color rgb="FF548235"/>
      </bottom>
      <diagonal/>
    </border>
    <border>
      <left/>
      <right style="medium">
        <color rgb="FF548235"/>
      </right>
      <top style="medium">
        <color rgb="FF548235"/>
      </top>
      <bottom style="medium">
        <color rgb="FF548235"/>
      </bottom>
      <diagonal/>
    </border>
    <border>
      <left/>
      <right style="medium">
        <color rgb="FF548235"/>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rgb="FF548235"/>
      </left>
      <right/>
      <top/>
      <bottom style="medium">
        <color rgb="FF548235"/>
      </bottom>
      <diagonal/>
    </border>
    <border>
      <left/>
      <right/>
      <top style="medium">
        <color rgb="FF548235"/>
      </top>
      <bottom/>
      <diagonal/>
    </border>
    <border>
      <left style="medium">
        <color rgb="FF548235"/>
      </left>
      <right style="medium">
        <color rgb="FF548235"/>
      </right>
      <top/>
      <bottom/>
      <diagonal/>
    </border>
    <border>
      <left style="medium">
        <color rgb="FF548235"/>
      </left>
      <right/>
      <top/>
      <bottom/>
      <diagonal/>
    </border>
    <border>
      <left style="medium">
        <color indexed="64"/>
      </left>
      <right/>
      <top style="medium">
        <color indexed="64"/>
      </top>
      <bottom style="medium">
        <color rgb="FF548235"/>
      </bottom>
      <diagonal/>
    </border>
    <border>
      <left/>
      <right/>
      <top style="medium">
        <color indexed="64"/>
      </top>
      <bottom style="medium">
        <color rgb="FF548235"/>
      </bottom>
      <diagonal/>
    </border>
    <border>
      <left style="medium">
        <color indexed="64"/>
      </left>
      <right/>
      <top style="medium">
        <color rgb="FF548235"/>
      </top>
      <bottom/>
      <diagonal/>
    </border>
    <border>
      <left/>
      <right style="medium">
        <color indexed="64"/>
      </right>
      <top style="medium">
        <color rgb="FF548235"/>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rgb="FF548235"/>
      </right>
      <top style="medium">
        <color rgb="FF548235"/>
      </top>
      <bottom/>
      <diagonal/>
    </border>
    <border>
      <left style="medium">
        <color rgb="FF008000"/>
      </left>
      <right style="medium">
        <color rgb="FF008000"/>
      </right>
      <top style="medium">
        <color rgb="FF008000"/>
      </top>
      <bottom style="medium">
        <color rgb="FF548235"/>
      </bottom>
      <diagonal/>
    </border>
    <border>
      <left style="medium">
        <color rgb="FF008000"/>
      </left>
      <right style="medium">
        <color rgb="FF008000"/>
      </right>
      <top/>
      <bottom/>
      <diagonal/>
    </border>
    <border>
      <left style="medium">
        <color rgb="FF548235"/>
      </left>
      <right/>
      <top style="thin">
        <color rgb="FF548235"/>
      </top>
      <bottom style="thin">
        <color rgb="FF548235"/>
      </bottom>
      <diagonal/>
    </border>
    <border>
      <left style="medium">
        <color rgb="FF008000"/>
      </left>
      <right style="medium">
        <color rgb="FF008000"/>
      </right>
      <top style="thin">
        <color rgb="FF548235"/>
      </top>
      <bottom style="thin">
        <color rgb="FF548235"/>
      </bottom>
      <diagonal/>
    </border>
    <border>
      <left style="medium">
        <color rgb="FF548235"/>
      </left>
      <right/>
      <top style="thin">
        <color rgb="FF548235"/>
      </top>
      <bottom style="medium">
        <color rgb="FF548235"/>
      </bottom>
      <diagonal/>
    </border>
    <border>
      <left style="medium">
        <color rgb="FF00B050"/>
      </left>
      <right/>
      <top/>
      <bottom/>
      <diagonal/>
    </border>
    <border>
      <left style="medium">
        <color rgb="FF008000"/>
      </left>
      <right/>
      <top/>
      <bottom style="medium">
        <color rgb="FF008000"/>
      </bottom>
      <diagonal/>
    </border>
    <border>
      <left/>
      <right/>
      <top/>
      <bottom style="medium">
        <color rgb="FF008000"/>
      </bottom>
      <diagonal/>
    </border>
    <border>
      <left style="medium">
        <color rgb="FF008000"/>
      </left>
      <right style="medium">
        <color rgb="FF008000"/>
      </right>
      <top style="medium">
        <color rgb="FF008000"/>
      </top>
      <bottom style="medium">
        <color rgb="FF008000"/>
      </bottom>
      <diagonal/>
    </border>
    <border>
      <left/>
      <right style="medium">
        <color rgb="FF008000"/>
      </right>
      <top style="medium">
        <color rgb="FF008000"/>
      </top>
      <bottom style="medium">
        <color rgb="FF008000"/>
      </bottom>
      <diagonal/>
    </border>
    <border>
      <left/>
      <right style="medium">
        <color rgb="FF008000"/>
      </right>
      <top/>
      <bottom/>
      <diagonal/>
    </border>
    <border>
      <left style="medium">
        <color rgb="FF008000"/>
      </left>
      <right style="medium">
        <color rgb="FF008000"/>
      </right>
      <top style="thin">
        <color rgb="FF548235"/>
      </top>
      <bottom style="medium">
        <color rgb="FF008000"/>
      </bottom>
      <diagonal/>
    </border>
    <border>
      <left/>
      <right style="medium">
        <color rgb="FF008000"/>
      </right>
      <top style="thin">
        <color rgb="FF548235"/>
      </top>
      <bottom style="medium">
        <color rgb="FF008000"/>
      </bottom>
      <diagonal/>
    </border>
    <border>
      <left/>
      <right/>
      <top style="medium">
        <color rgb="FF008000"/>
      </top>
      <bottom/>
      <diagonal/>
    </border>
    <border>
      <left style="medium">
        <color rgb="FF00B050"/>
      </left>
      <right/>
      <top style="medium">
        <color rgb="FF00B050"/>
      </top>
      <bottom style="medium">
        <color rgb="FF00B050"/>
      </bottom>
      <diagonal/>
    </border>
    <border>
      <left style="medium">
        <color rgb="FF008000"/>
      </left>
      <right style="medium">
        <color rgb="FF00B050"/>
      </right>
      <top style="medium">
        <color rgb="FF00B050"/>
      </top>
      <bottom style="medium">
        <color rgb="FF00B050"/>
      </bottom>
      <diagonal/>
    </border>
    <border>
      <left style="thick">
        <color rgb="FF00B050"/>
      </left>
      <right/>
      <top style="thick">
        <color rgb="FF00B050"/>
      </top>
      <bottom/>
      <diagonal/>
    </border>
    <border>
      <left/>
      <right/>
      <top style="thick">
        <color rgb="FF00B050"/>
      </top>
      <bottom/>
      <diagonal/>
    </border>
    <border>
      <left/>
      <right style="thick">
        <color rgb="FF00B050"/>
      </right>
      <top style="thick">
        <color rgb="FF00B050"/>
      </top>
      <bottom/>
      <diagonal/>
    </border>
    <border>
      <left style="thick">
        <color rgb="FF00B050"/>
      </left>
      <right style="thin">
        <color auto="1"/>
      </right>
      <top style="thin">
        <color auto="1"/>
      </top>
      <bottom style="thin">
        <color auto="1"/>
      </bottom>
      <diagonal/>
    </border>
    <border>
      <left style="thin">
        <color auto="1"/>
      </left>
      <right style="thick">
        <color rgb="FF00B050"/>
      </right>
      <top style="thin">
        <color auto="1"/>
      </top>
      <bottom style="thin">
        <color auto="1"/>
      </bottom>
      <diagonal/>
    </border>
    <border>
      <left style="thick">
        <color rgb="FF00B050"/>
      </left>
      <right/>
      <top style="thin">
        <color auto="1"/>
      </top>
      <bottom style="thin">
        <color auto="1"/>
      </bottom>
      <diagonal/>
    </border>
    <border>
      <left/>
      <right style="thick">
        <color rgb="FF00B050"/>
      </right>
      <top style="thin">
        <color auto="1"/>
      </top>
      <bottom style="thin">
        <color auto="1"/>
      </bottom>
      <diagonal/>
    </border>
    <border>
      <left style="thick">
        <color rgb="FF00B050"/>
      </left>
      <right/>
      <top/>
      <bottom/>
      <diagonal/>
    </border>
    <border>
      <left/>
      <right style="thick">
        <color rgb="FF00B050"/>
      </right>
      <top/>
      <bottom/>
      <diagonal/>
    </border>
    <border>
      <left style="thick">
        <color rgb="FF00B050"/>
      </left>
      <right/>
      <top/>
      <bottom style="thick">
        <color rgb="FF00B050"/>
      </bottom>
      <diagonal/>
    </border>
    <border>
      <left/>
      <right/>
      <top/>
      <bottom style="thick">
        <color rgb="FF00B050"/>
      </bottom>
      <diagonal/>
    </border>
    <border>
      <left/>
      <right style="thick">
        <color rgb="FF00B050"/>
      </right>
      <top/>
      <bottom style="thick">
        <color rgb="FF00B050"/>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top style="medium">
        <color indexed="64"/>
      </top>
      <bottom style="medium">
        <color indexed="64"/>
      </bottom>
      <diagonal/>
    </border>
  </borders>
  <cellStyleXfs count="18">
    <xf numFmtId="0" fontId="0" fillId="0" borderId="0"/>
    <xf numFmtId="164"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2" fillId="0" borderId="0"/>
    <xf numFmtId="0" fontId="2" fillId="0" borderId="0"/>
    <xf numFmtId="0" fontId="3" fillId="0" borderId="0"/>
    <xf numFmtId="9" fontId="3" fillId="0" borderId="0" applyFont="0" applyFill="0" applyBorder="0" applyAlignment="0" applyProtection="0"/>
    <xf numFmtId="0" fontId="3" fillId="0" borderId="0"/>
    <xf numFmtId="0" fontId="1" fillId="0" borderId="0"/>
    <xf numFmtId="0" fontId="1" fillId="0" borderId="0"/>
    <xf numFmtId="0" fontId="2" fillId="0" borderId="0"/>
    <xf numFmtId="0" fontId="2" fillId="0" borderId="0"/>
    <xf numFmtId="9" fontId="2" fillId="0" borderId="0" applyFont="0" applyFill="0" applyBorder="0" applyAlignment="0" applyProtection="0"/>
    <xf numFmtId="9" fontId="1" fillId="0" borderId="0" applyFont="0" applyFill="0" applyBorder="0" applyAlignment="0" applyProtection="0"/>
    <xf numFmtId="0" fontId="71" fillId="0" borderId="0" applyNumberFormat="0" applyFill="0" applyBorder="0" applyAlignment="0" applyProtection="0"/>
    <xf numFmtId="0" fontId="1" fillId="0" borderId="0"/>
    <xf numFmtId="0" fontId="1" fillId="0" borderId="0"/>
  </cellStyleXfs>
  <cellXfs count="493">
    <xf numFmtId="0" fontId="0" fillId="0" borderId="0" xfId="0"/>
    <xf numFmtId="0" fontId="7" fillId="0" borderId="0" xfId="9" applyFont="1"/>
    <xf numFmtId="0" fontId="1" fillId="0" borderId="0" xfId="9"/>
    <xf numFmtId="0" fontId="1" fillId="0" borderId="0" xfId="10"/>
    <xf numFmtId="0" fontId="4" fillId="9" borderId="31" xfId="10" applyFont="1" applyFill="1" applyBorder="1"/>
    <xf numFmtId="0" fontId="4" fillId="9" borderId="30" xfId="10" applyFont="1" applyFill="1" applyBorder="1" applyAlignment="1">
      <alignment horizontal="center" vertical="center"/>
    </xf>
    <xf numFmtId="0" fontId="4" fillId="9" borderId="46" xfId="10" applyFont="1" applyFill="1" applyBorder="1" applyAlignment="1">
      <alignment horizontal="center" vertical="center"/>
    </xf>
    <xf numFmtId="0" fontId="4" fillId="9" borderId="47" xfId="10" applyFont="1" applyFill="1" applyBorder="1" applyAlignment="1">
      <alignment horizontal="center" vertical="center"/>
    </xf>
    <xf numFmtId="0" fontId="6" fillId="9" borderId="32" xfId="10" applyFont="1" applyFill="1" applyBorder="1"/>
    <xf numFmtId="1" fontId="1" fillId="0" borderId="1" xfId="10" applyNumberFormat="1" applyBorder="1" applyAlignment="1">
      <alignment horizontal="center" vertical="center"/>
    </xf>
    <xf numFmtId="0" fontId="6" fillId="9" borderId="44" xfId="10" applyFont="1" applyFill="1" applyBorder="1"/>
    <xf numFmtId="1" fontId="6" fillId="9" borderId="21" xfId="10" applyNumberFormat="1" applyFont="1" applyFill="1" applyBorder="1" applyAlignment="1">
      <alignment horizontal="center" vertical="center"/>
    </xf>
    <xf numFmtId="1" fontId="6" fillId="9" borderId="48" xfId="10" applyNumberFormat="1" applyFont="1" applyFill="1" applyBorder="1" applyAlignment="1">
      <alignment horizontal="center" vertical="center"/>
    </xf>
    <xf numFmtId="1" fontId="6" fillId="9" borderId="49" xfId="10" applyNumberFormat="1" applyFont="1" applyFill="1" applyBorder="1" applyAlignment="1">
      <alignment horizontal="center" vertical="center"/>
    </xf>
    <xf numFmtId="0" fontId="12" fillId="0" borderId="0" xfId="10" applyFont="1" applyAlignment="1">
      <alignment horizontal="left" vertical="center"/>
    </xf>
    <xf numFmtId="0" fontId="4" fillId="0" borderId="0" xfId="10" applyFont="1" applyAlignment="1">
      <alignment horizontal="center" vertical="center"/>
    </xf>
    <xf numFmtId="0" fontId="10" fillId="0" borderId="0" xfId="10" applyFont="1" applyAlignment="1">
      <alignment vertical="center"/>
    </xf>
    <xf numFmtId="0" fontId="4" fillId="9" borderId="50" xfId="10" applyFont="1" applyFill="1" applyBorder="1"/>
    <xf numFmtId="0" fontId="4" fillId="9" borderId="50" xfId="10" applyFont="1" applyFill="1" applyBorder="1" applyAlignment="1">
      <alignment horizontal="center" vertical="center"/>
    </xf>
    <xf numFmtId="0" fontId="13" fillId="0" borderId="0" xfId="10" applyFont="1" applyAlignment="1">
      <alignment horizontal="center" vertical="center"/>
    </xf>
    <xf numFmtId="0" fontId="13" fillId="10" borderId="0" xfId="10" applyFont="1" applyFill="1" applyAlignment="1">
      <alignment horizontal="center" vertical="center"/>
    </xf>
    <xf numFmtId="0" fontId="6" fillId="9" borderId="50" xfId="10" applyFont="1" applyFill="1" applyBorder="1"/>
    <xf numFmtId="3" fontId="1" fillId="0" borderId="0" xfId="10" applyNumberFormat="1" applyAlignment="1">
      <alignment horizontal="center" vertical="center"/>
    </xf>
    <xf numFmtId="3" fontId="6" fillId="0" borderId="0" xfId="10" applyNumberFormat="1" applyFont="1" applyAlignment="1">
      <alignment horizontal="center" vertical="center"/>
    </xf>
    <xf numFmtId="0" fontId="12" fillId="0" borderId="0" xfId="10" applyFont="1" applyAlignment="1">
      <alignment horizontal="left" vertical="center" wrapText="1"/>
    </xf>
    <xf numFmtId="0" fontId="12" fillId="0" borderId="0" xfId="10" applyFont="1" applyAlignment="1">
      <alignment vertical="top" wrapText="1"/>
    </xf>
    <xf numFmtId="0" fontId="10" fillId="9" borderId="50" xfId="10" applyFont="1" applyFill="1" applyBorder="1" applyAlignment="1">
      <alignment vertical="center"/>
    </xf>
    <xf numFmtId="3" fontId="1" fillId="0" borderId="50" xfId="10" applyNumberFormat="1" applyBorder="1" applyAlignment="1">
      <alignment horizontal="center" vertical="center"/>
    </xf>
    <xf numFmtId="1" fontId="15" fillId="0" borderId="50" xfId="10" applyNumberFormat="1" applyFont="1" applyBorder="1" applyAlignment="1">
      <alignment horizontal="center" vertical="center"/>
    </xf>
    <xf numFmtId="0" fontId="4" fillId="9" borderId="1" xfId="10" applyFont="1" applyFill="1" applyBorder="1"/>
    <xf numFmtId="0" fontId="4" fillId="9" borderId="1" xfId="10" applyFont="1" applyFill="1" applyBorder="1" applyAlignment="1">
      <alignment horizontal="center" vertical="center"/>
    </xf>
    <xf numFmtId="0" fontId="1" fillId="0" borderId="11" xfId="10" applyBorder="1"/>
    <xf numFmtId="0" fontId="6" fillId="9" borderId="1" xfId="10" applyFont="1" applyFill="1" applyBorder="1"/>
    <xf numFmtId="3" fontId="1" fillId="0" borderId="1" xfId="10" applyNumberFormat="1" applyBorder="1" applyAlignment="1">
      <alignment horizontal="center" vertical="center"/>
    </xf>
    <xf numFmtId="0" fontId="4" fillId="9" borderId="4" xfId="10" applyFont="1" applyFill="1" applyBorder="1"/>
    <xf numFmtId="0" fontId="4" fillId="9" borderId="4" xfId="10" applyFont="1" applyFill="1" applyBorder="1" applyAlignment="1">
      <alignment horizontal="center" vertical="center"/>
    </xf>
    <xf numFmtId="0" fontId="1" fillId="0" borderId="1" xfId="10" applyBorder="1" applyAlignment="1">
      <alignment horizontal="center"/>
    </xf>
    <xf numFmtId="0" fontId="6" fillId="0" borderId="0" xfId="10" applyFont="1"/>
    <xf numFmtId="1" fontId="6" fillId="0" borderId="0" xfId="10" applyNumberFormat="1" applyFont="1" applyAlignment="1">
      <alignment horizontal="center" vertical="center"/>
    </xf>
    <xf numFmtId="0" fontId="1" fillId="0" borderId="9" xfId="10" applyBorder="1"/>
    <xf numFmtId="0" fontId="1" fillId="0" borderId="0" xfId="10" applyAlignment="1">
      <alignment horizontal="center"/>
    </xf>
    <xf numFmtId="0" fontId="1" fillId="3" borderId="0" xfId="10" applyFill="1"/>
    <xf numFmtId="0" fontId="22" fillId="0" borderId="1" xfId="10" applyFont="1" applyBorder="1" applyAlignment="1">
      <alignment horizontal="center" vertical="center" wrapText="1"/>
    </xf>
    <xf numFmtId="0" fontId="23" fillId="0" borderId="1" xfId="10" applyFont="1" applyBorder="1" applyAlignment="1">
      <alignment horizontal="center" vertical="center" wrapText="1"/>
    </xf>
    <xf numFmtId="0" fontId="20" fillId="0" borderId="1" xfId="10" applyFont="1" applyBorder="1" applyAlignment="1">
      <alignment vertical="center"/>
    </xf>
    <xf numFmtId="1" fontId="20" fillId="0" borderId="1" xfId="10" applyNumberFormat="1" applyFont="1" applyBorder="1" applyAlignment="1">
      <alignment horizontal="center" vertical="center"/>
    </xf>
    <xf numFmtId="1" fontId="24" fillId="11" borderId="1" xfId="10" applyNumberFormat="1" applyFont="1" applyFill="1" applyBorder="1" applyAlignment="1">
      <alignment horizontal="center"/>
    </xf>
    <xf numFmtId="0" fontId="20" fillId="0" borderId="0" xfId="10" applyFont="1"/>
    <xf numFmtId="0" fontId="1" fillId="0" borderId="52" xfId="10" applyBorder="1" applyAlignment="1">
      <alignment horizontal="center"/>
    </xf>
    <xf numFmtId="0" fontId="5" fillId="0" borderId="52" xfId="10" applyFont="1" applyBorder="1" applyAlignment="1">
      <alignment horizontal="center"/>
    </xf>
    <xf numFmtId="0" fontId="1" fillId="0" borderId="52" xfId="10" applyBorder="1"/>
    <xf numFmtId="1" fontId="1" fillId="0" borderId="52" xfId="10" applyNumberFormat="1" applyBorder="1"/>
    <xf numFmtId="0" fontId="0" fillId="0" borderId="0" xfId="0" applyAlignment="1">
      <alignment vertical="center" wrapText="1"/>
    </xf>
    <xf numFmtId="9" fontId="26" fillId="12" borderId="0" xfId="11" applyNumberFormat="1" applyFont="1" applyFill="1" applyAlignment="1">
      <alignment vertical="center" wrapText="1"/>
    </xf>
    <xf numFmtId="0" fontId="27" fillId="13" borderId="0" xfId="11" applyFont="1" applyFill="1"/>
    <xf numFmtId="0" fontId="27" fillId="0" borderId="0" xfId="12" applyFont="1"/>
    <xf numFmtId="0" fontId="29" fillId="0" borderId="0" xfId="11" applyFont="1" applyAlignment="1">
      <alignment horizontal="center" vertical="center" wrapText="1"/>
    </xf>
    <xf numFmtId="0" fontId="31" fillId="13" borderId="0" xfId="11" applyFont="1" applyFill="1" applyAlignment="1">
      <alignment vertical="top" wrapText="1"/>
    </xf>
    <xf numFmtId="0" fontId="27" fillId="13" borderId="0" xfId="11" applyFont="1" applyFill="1" applyAlignment="1">
      <alignment horizontal="left" vertical="center" wrapText="1"/>
    </xf>
    <xf numFmtId="1" fontId="30" fillId="12" borderId="55" xfId="11" applyNumberFormat="1" applyFont="1" applyFill="1" applyBorder="1" applyAlignment="1">
      <alignment horizontal="center" vertical="center"/>
    </xf>
    <xf numFmtId="0" fontId="30" fillId="12" borderId="56" xfId="11" applyFont="1" applyFill="1" applyBorder="1" applyAlignment="1">
      <alignment horizontal="center" vertical="center" wrapText="1"/>
    </xf>
    <xf numFmtId="0" fontId="30" fillId="12" borderId="57" xfId="11" applyFont="1" applyFill="1" applyBorder="1" applyAlignment="1">
      <alignment horizontal="center" vertical="center" wrapText="1"/>
    </xf>
    <xf numFmtId="3" fontId="27" fillId="13" borderId="0" xfId="11" applyNumberFormat="1" applyFont="1" applyFill="1"/>
    <xf numFmtId="3" fontId="31" fillId="14" borderId="45" xfId="9" applyNumberFormat="1" applyFont="1" applyFill="1" applyBorder="1" applyAlignment="1">
      <alignment horizontal="center"/>
    </xf>
    <xf numFmtId="3" fontId="31" fillId="14" borderId="58" xfId="9" applyNumberFormat="1" applyFont="1" applyFill="1" applyBorder="1" applyAlignment="1">
      <alignment horizontal="center"/>
    </xf>
    <xf numFmtId="10" fontId="31" fillId="3" borderId="58" xfId="11" applyNumberFormat="1" applyFont="1" applyFill="1" applyBorder="1" applyAlignment="1">
      <alignment horizontal="center" wrapText="1"/>
    </xf>
    <xf numFmtId="3" fontId="31" fillId="14" borderId="59" xfId="9" applyNumberFormat="1" applyFont="1" applyFill="1" applyBorder="1" applyAlignment="1">
      <alignment horizontal="center"/>
    </xf>
    <xf numFmtId="3" fontId="27" fillId="3" borderId="0" xfId="9" applyNumberFormat="1" applyFont="1" applyFill="1" applyAlignment="1">
      <alignment horizontal="center" vertical="center" wrapText="1"/>
    </xf>
    <xf numFmtId="3" fontId="31" fillId="14" borderId="60" xfId="9" applyNumberFormat="1" applyFont="1" applyFill="1" applyBorder="1" applyAlignment="1">
      <alignment horizontal="center"/>
    </xf>
    <xf numFmtId="3" fontId="27" fillId="3" borderId="0" xfId="9" applyNumberFormat="1" applyFont="1" applyFill="1" applyAlignment="1">
      <alignment horizontal="center" wrapText="1"/>
    </xf>
    <xf numFmtId="3" fontId="30" fillId="12" borderId="61" xfId="11" applyNumberFormat="1" applyFont="1" applyFill="1" applyBorder="1" applyAlignment="1">
      <alignment horizontal="center" vertical="center"/>
    </xf>
    <xf numFmtId="3" fontId="30" fillId="12" borderId="56" xfId="11" applyNumberFormat="1" applyFont="1" applyFill="1" applyBorder="1" applyAlignment="1">
      <alignment horizontal="center" vertical="center"/>
    </xf>
    <xf numFmtId="3" fontId="30" fillId="12" borderId="57" xfId="11" applyNumberFormat="1" applyFont="1" applyFill="1" applyBorder="1" applyAlignment="1">
      <alignment horizontal="center" vertical="center"/>
    </xf>
    <xf numFmtId="10" fontId="30" fillId="12" borderId="57" xfId="13" applyNumberFormat="1" applyFont="1" applyFill="1" applyBorder="1" applyAlignment="1">
      <alignment horizontal="center" vertical="center"/>
    </xf>
    <xf numFmtId="0" fontId="33" fillId="13" borderId="0" xfId="11" applyFont="1" applyFill="1" applyAlignment="1">
      <alignment vertical="top" wrapText="1"/>
    </xf>
    <xf numFmtId="0" fontId="34" fillId="0" borderId="0" xfId="9" applyFont="1" applyAlignment="1">
      <alignment horizontal="left" vertical="center" wrapText="1"/>
    </xf>
    <xf numFmtId="0" fontId="27" fillId="13" borderId="0" xfId="11" applyFont="1" applyFill="1" applyAlignment="1">
      <alignment horizontal="left" vertical="top" wrapText="1"/>
    </xf>
    <xf numFmtId="1" fontId="27" fillId="13" borderId="0" xfId="11" applyNumberFormat="1" applyFont="1" applyFill="1"/>
    <xf numFmtId="0" fontId="34" fillId="0" borderId="0" xfId="9" applyFont="1" applyAlignment="1">
      <alignment vertical="center" wrapText="1"/>
    </xf>
    <xf numFmtId="0" fontId="35" fillId="13" borderId="0" xfId="11" applyFont="1" applyFill="1" applyAlignment="1">
      <alignment horizontal="center" vertical="center" wrapText="1"/>
    </xf>
    <xf numFmtId="0" fontId="27" fillId="0" borderId="0" xfId="11" applyFont="1" applyAlignment="1">
      <alignment horizontal="center" vertical="center" wrapText="1"/>
    </xf>
    <xf numFmtId="0" fontId="31" fillId="13" borderId="63" xfId="11" applyFont="1" applyFill="1" applyBorder="1" applyAlignment="1">
      <alignment wrapText="1"/>
    </xf>
    <xf numFmtId="3" fontId="36" fillId="0" borderId="63" xfId="9" applyNumberFormat="1" applyFont="1" applyBorder="1" applyAlignment="1">
      <alignment horizontal="center" vertical="center" wrapText="1"/>
    </xf>
    <xf numFmtId="10" fontId="31" fillId="13" borderId="63" xfId="11" applyNumberFormat="1" applyFont="1" applyFill="1" applyBorder="1" applyAlignment="1">
      <alignment horizontal="center" wrapText="1"/>
    </xf>
    <xf numFmtId="3" fontId="31" fillId="0" borderId="63" xfId="9" applyNumberFormat="1" applyFont="1" applyBorder="1" applyAlignment="1">
      <alignment horizontal="center" vertical="center" wrapText="1"/>
    </xf>
    <xf numFmtId="49" fontId="31" fillId="13" borderId="63" xfId="11" applyNumberFormat="1" applyFont="1" applyFill="1" applyBorder="1" applyAlignment="1">
      <alignment wrapText="1"/>
    </xf>
    <xf numFmtId="0" fontId="27" fillId="13" borderId="0" xfId="11" applyFont="1" applyFill="1" applyAlignment="1">
      <alignment horizontal="center"/>
    </xf>
    <xf numFmtId="0" fontId="27" fillId="13" borderId="0" xfId="11" applyFont="1" applyFill="1" applyAlignment="1">
      <alignment horizontal="left" wrapText="1"/>
    </xf>
    <xf numFmtId="1" fontId="30" fillId="12" borderId="53" xfId="11" applyNumberFormat="1" applyFont="1" applyFill="1" applyBorder="1" applyAlignment="1">
      <alignment horizontal="center" vertical="center"/>
    </xf>
    <xf numFmtId="0" fontId="31" fillId="3" borderId="64" xfId="11" applyFont="1" applyFill="1" applyBorder="1" applyAlignment="1">
      <alignment wrapText="1"/>
    </xf>
    <xf numFmtId="3" fontId="31" fillId="14" borderId="63" xfId="9" applyNumberFormat="1" applyFont="1" applyFill="1" applyBorder="1" applyAlignment="1">
      <alignment horizontal="center"/>
    </xf>
    <xf numFmtId="3" fontId="36" fillId="3" borderId="63" xfId="9" applyNumberFormat="1" applyFont="1" applyFill="1" applyBorder="1" applyAlignment="1">
      <alignment horizontal="center" vertical="center" wrapText="1"/>
    </xf>
    <xf numFmtId="3" fontId="30" fillId="12" borderId="53" xfId="11" applyNumberFormat="1" applyFont="1" applyFill="1" applyBorder="1" applyAlignment="1">
      <alignment horizontal="center" vertical="center"/>
    </xf>
    <xf numFmtId="0" fontId="33" fillId="13" borderId="0" xfId="11" applyFont="1" applyFill="1" applyAlignment="1">
      <alignment horizontal="right" vertical="top" wrapText="1"/>
    </xf>
    <xf numFmtId="0" fontId="27" fillId="13" borderId="0" xfId="11" applyFont="1" applyFill="1" applyAlignment="1">
      <alignment vertical="center"/>
    </xf>
    <xf numFmtId="0" fontId="32" fillId="0" borderId="0" xfId="9" applyFont="1" applyAlignment="1">
      <alignment vertical="center"/>
    </xf>
    <xf numFmtId="0" fontId="32" fillId="3" borderId="0" xfId="9" applyFont="1" applyFill="1" applyAlignment="1">
      <alignment horizontal="center" vertical="center"/>
    </xf>
    <xf numFmtId="3" fontId="27" fillId="13" borderId="0" xfId="11" applyNumberFormat="1" applyFont="1" applyFill="1" applyAlignment="1">
      <alignment vertical="center"/>
    </xf>
    <xf numFmtId="0" fontId="30" fillId="12" borderId="67" xfId="9" applyFont="1" applyFill="1" applyBorder="1" applyAlignment="1">
      <alignment horizontal="center" vertical="center"/>
    </xf>
    <xf numFmtId="0" fontId="30" fillId="12" borderId="62" xfId="9" applyFont="1" applyFill="1" applyBorder="1" applyAlignment="1">
      <alignment horizontal="center" vertical="center"/>
    </xf>
    <xf numFmtId="0" fontId="30" fillId="12" borderId="68" xfId="9" applyFont="1" applyFill="1" applyBorder="1" applyAlignment="1">
      <alignment horizontal="center" vertical="center"/>
    </xf>
    <xf numFmtId="0" fontId="30" fillId="3" borderId="0" xfId="9" applyFont="1" applyFill="1" applyAlignment="1">
      <alignment horizontal="center" vertical="center"/>
    </xf>
    <xf numFmtId="17" fontId="36" fillId="3" borderId="69" xfId="9" applyNumberFormat="1" applyFont="1" applyFill="1" applyBorder="1" applyAlignment="1">
      <alignment horizontal="center"/>
    </xf>
    <xf numFmtId="3" fontId="36" fillId="3" borderId="0" xfId="9" applyNumberFormat="1" applyFont="1" applyFill="1" applyAlignment="1">
      <alignment horizontal="right"/>
    </xf>
    <xf numFmtId="3" fontId="36" fillId="3" borderId="70" xfId="9" applyNumberFormat="1" applyFont="1" applyFill="1" applyBorder="1" applyAlignment="1">
      <alignment horizontal="right"/>
    </xf>
    <xf numFmtId="0" fontId="37" fillId="0" borderId="0" xfId="11" applyFont="1" applyAlignment="1">
      <alignment vertical="center" wrapText="1"/>
    </xf>
    <xf numFmtId="0" fontId="37" fillId="0" borderId="0" xfId="11" applyFont="1" applyAlignment="1">
      <alignment vertical="center"/>
    </xf>
    <xf numFmtId="0" fontId="37" fillId="0" borderId="0" xfId="11" applyFont="1" applyAlignment="1">
      <alignment horizontal="center" vertical="center"/>
    </xf>
    <xf numFmtId="0" fontId="27" fillId="0" borderId="0" xfId="11" applyFont="1" applyAlignment="1">
      <alignment vertical="top"/>
    </xf>
    <xf numFmtId="0" fontId="39" fillId="0" borderId="0" xfId="9" applyFont="1"/>
    <xf numFmtId="3" fontId="39" fillId="0" borderId="0" xfId="9" applyNumberFormat="1" applyFont="1" applyAlignment="1">
      <alignment horizontal="center" vertical="center" wrapText="1"/>
    </xf>
    <xf numFmtId="3" fontId="40" fillId="0" borderId="0" xfId="11" applyNumberFormat="1" applyFont="1" applyAlignment="1">
      <alignment horizontal="center" vertical="center"/>
    </xf>
    <xf numFmtId="0" fontId="27" fillId="13" borderId="70" xfId="11" applyFont="1" applyFill="1" applyBorder="1"/>
    <xf numFmtId="17" fontId="41" fillId="15" borderId="71" xfId="9" applyNumberFormat="1" applyFont="1" applyFill="1" applyBorder="1" applyAlignment="1">
      <alignment horizontal="center" vertical="center"/>
    </xf>
    <xf numFmtId="17" fontId="41" fillId="15" borderId="28" xfId="9" applyNumberFormat="1" applyFont="1" applyFill="1" applyBorder="1" applyAlignment="1">
      <alignment horizontal="center" vertical="center"/>
    </xf>
    <xf numFmtId="3" fontId="41" fillId="3" borderId="1" xfId="9" applyNumberFormat="1" applyFont="1" applyFill="1" applyBorder="1" applyAlignment="1">
      <alignment horizontal="right"/>
    </xf>
    <xf numFmtId="3" fontId="30" fillId="16" borderId="69" xfId="9" applyNumberFormat="1" applyFont="1" applyFill="1" applyBorder="1" applyAlignment="1">
      <alignment horizontal="center"/>
    </xf>
    <xf numFmtId="3" fontId="41" fillId="16" borderId="0" xfId="9" applyNumberFormat="1" applyFont="1" applyFill="1" applyAlignment="1">
      <alignment horizontal="right"/>
    </xf>
    <xf numFmtId="3" fontId="41" fillId="17" borderId="1" xfId="9" applyNumberFormat="1" applyFont="1" applyFill="1" applyBorder="1" applyAlignment="1">
      <alignment horizontal="right"/>
    </xf>
    <xf numFmtId="3" fontId="30" fillId="18" borderId="69" xfId="9" applyNumberFormat="1" applyFont="1" applyFill="1" applyBorder="1" applyAlignment="1">
      <alignment horizontal="center"/>
    </xf>
    <xf numFmtId="3" fontId="41" fillId="18" borderId="0" xfId="9" applyNumberFormat="1" applyFont="1" applyFill="1" applyAlignment="1">
      <alignment horizontal="right"/>
    </xf>
    <xf numFmtId="3" fontId="30" fillId="19" borderId="41" xfId="9" applyNumberFormat="1" applyFont="1" applyFill="1" applyBorder="1" applyAlignment="1">
      <alignment horizontal="center"/>
    </xf>
    <xf numFmtId="3" fontId="35" fillId="19" borderId="40" xfId="11" applyNumberFormat="1" applyFont="1" applyFill="1" applyBorder="1"/>
    <xf numFmtId="0" fontId="33" fillId="13" borderId="0" xfId="11" applyFont="1" applyFill="1" applyAlignment="1">
      <alignment horizontal="right"/>
    </xf>
    <xf numFmtId="3" fontId="42" fillId="0" borderId="0" xfId="11" applyNumberFormat="1" applyFont="1" applyAlignment="1">
      <alignment horizontal="center" vertical="center"/>
    </xf>
    <xf numFmtId="0" fontId="43" fillId="0" borderId="53" xfId="9" applyFont="1" applyBorder="1" applyAlignment="1">
      <alignment horizontal="center" vertical="center"/>
    </xf>
    <xf numFmtId="0" fontId="43" fillId="0" borderId="73" xfId="9" applyFont="1" applyBorder="1" applyAlignment="1">
      <alignment horizontal="center" vertical="center" wrapText="1"/>
    </xf>
    <xf numFmtId="0" fontId="43" fillId="0" borderId="57" xfId="9" applyFont="1" applyBorder="1" applyAlignment="1">
      <alignment horizontal="center" vertical="center" wrapText="1"/>
    </xf>
    <xf numFmtId="0" fontId="43" fillId="0" borderId="54" xfId="9" applyFont="1" applyBorder="1" applyAlignment="1">
      <alignment horizontal="center" vertical="center" wrapText="1"/>
    </xf>
    <xf numFmtId="0" fontId="43" fillId="0" borderId="56" xfId="9" applyFont="1" applyBorder="1" applyAlignment="1">
      <alignment horizontal="center" vertical="center" wrapText="1"/>
    </xf>
    <xf numFmtId="0" fontId="43" fillId="0" borderId="0" xfId="9" applyFont="1" applyAlignment="1">
      <alignment horizontal="center" vertical="center" wrapText="1"/>
    </xf>
    <xf numFmtId="17" fontId="36" fillId="3" borderId="64" xfId="9" applyNumberFormat="1" applyFont="1" applyFill="1" applyBorder="1" applyAlignment="1">
      <alignment horizontal="center"/>
    </xf>
    <xf numFmtId="3" fontId="36" fillId="3" borderId="74" xfId="9" applyNumberFormat="1" applyFont="1" applyFill="1" applyBorder="1" applyAlignment="1">
      <alignment horizontal="right"/>
    </xf>
    <xf numFmtId="17" fontId="31" fillId="3" borderId="64" xfId="9" applyNumberFormat="1" applyFont="1" applyFill="1" applyBorder="1" applyAlignment="1">
      <alignment horizontal="center"/>
    </xf>
    <xf numFmtId="0" fontId="43" fillId="20" borderId="75" xfId="9" applyFont="1" applyFill="1" applyBorder="1" applyAlignment="1">
      <alignment horizontal="center"/>
    </xf>
    <xf numFmtId="3" fontId="43" fillId="20" borderId="76" xfId="9" applyNumberFormat="1" applyFont="1" applyFill="1" applyBorder="1" applyAlignment="1">
      <alignment horizontal="right"/>
    </xf>
    <xf numFmtId="0" fontId="43" fillId="18" borderId="77" xfId="9" applyFont="1" applyFill="1" applyBorder="1" applyAlignment="1">
      <alignment horizontal="center" vertical="center"/>
    </xf>
    <xf numFmtId="3" fontId="43" fillId="18" borderId="77" xfId="9" applyNumberFormat="1" applyFont="1" applyFill="1" applyBorder="1" applyAlignment="1">
      <alignment horizontal="right" vertical="center"/>
    </xf>
    <xf numFmtId="0" fontId="43" fillId="7" borderId="77" xfId="9" applyFont="1" applyFill="1" applyBorder="1" applyAlignment="1">
      <alignment horizontal="center" vertical="center"/>
    </xf>
    <xf numFmtId="3" fontId="43" fillId="7" borderId="77" xfId="9" applyNumberFormat="1" applyFont="1" applyFill="1" applyBorder="1" applyAlignment="1">
      <alignment horizontal="right" vertical="center"/>
    </xf>
    <xf numFmtId="3" fontId="36" fillId="3" borderId="78" xfId="9" applyNumberFormat="1" applyFont="1" applyFill="1" applyBorder="1" applyAlignment="1">
      <alignment horizontal="right"/>
    </xf>
    <xf numFmtId="0" fontId="33" fillId="13" borderId="0" xfId="11" applyFont="1" applyFill="1" applyAlignment="1">
      <alignment horizontal="left" vertical="top" wrapText="1"/>
    </xf>
    <xf numFmtId="0" fontId="27" fillId="13" borderId="0" xfId="11" applyFont="1" applyFill="1" applyAlignment="1">
      <alignment vertical="top"/>
    </xf>
    <xf numFmtId="0" fontId="30" fillId="12" borderId="81" xfId="9" applyFont="1" applyFill="1" applyBorder="1" applyAlignment="1">
      <alignment horizontal="center" vertical="center"/>
    </xf>
    <xf numFmtId="0" fontId="30" fillId="12" borderId="82" xfId="9" applyFont="1" applyFill="1" applyBorder="1" applyAlignment="1">
      <alignment horizontal="center" vertical="center"/>
    </xf>
    <xf numFmtId="17" fontId="36" fillId="3" borderId="74" xfId="9" applyNumberFormat="1" applyFont="1" applyFill="1" applyBorder="1" applyAlignment="1">
      <alignment horizontal="center"/>
    </xf>
    <xf numFmtId="0" fontId="31" fillId="13" borderId="83" xfId="11" applyFont="1" applyFill="1" applyBorder="1"/>
    <xf numFmtId="3" fontId="41" fillId="18" borderId="84" xfId="9" applyNumberFormat="1" applyFont="1" applyFill="1" applyBorder="1" applyAlignment="1">
      <alignment horizontal="center"/>
    </xf>
    <xf numFmtId="3" fontId="41" fillId="18" borderId="85" xfId="9" applyNumberFormat="1" applyFont="1" applyFill="1" applyBorder="1" applyAlignment="1">
      <alignment horizontal="center"/>
    </xf>
    <xf numFmtId="0" fontId="33" fillId="13" borderId="0" xfId="11" applyFont="1" applyFill="1" applyAlignment="1">
      <alignment vertical="top"/>
    </xf>
    <xf numFmtId="0" fontId="33" fillId="13" borderId="0" xfId="11" applyFont="1" applyFill="1"/>
    <xf numFmtId="0" fontId="30" fillId="13" borderId="87" xfId="11" applyFont="1" applyFill="1" applyBorder="1"/>
    <xf numFmtId="3" fontId="41" fillId="3" borderId="88" xfId="9" applyNumberFormat="1" applyFont="1" applyFill="1" applyBorder="1" applyAlignment="1">
      <alignment horizontal="right"/>
    </xf>
    <xf numFmtId="0" fontId="35" fillId="13" borderId="0" xfId="11" applyFont="1" applyFill="1"/>
    <xf numFmtId="9" fontId="27" fillId="13" borderId="0" xfId="14" applyFont="1" applyFill="1"/>
    <xf numFmtId="1" fontId="30" fillId="12" borderId="56" xfId="11" applyNumberFormat="1" applyFont="1" applyFill="1" applyBorder="1" applyAlignment="1">
      <alignment horizontal="center" vertical="center"/>
    </xf>
    <xf numFmtId="0" fontId="30" fillId="13" borderId="0" xfId="11" applyFont="1" applyFill="1" applyAlignment="1">
      <alignment vertical="top" wrapText="1"/>
    </xf>
    <xf numFmtId="0" fontId="45" fillId="0" borderId="0" xfId="0" applyFont="1"/>
    <xf numFmtId="0" fontId="48" fillId="0" borderId="0" xfId="0" applyFont="1"/>
    <xf numFmtId="0" fontId="45" fillId="0" borderId="0" xfId="0" applyFont="1" applyAlignment="1">
      <alignment horizontal="left" vertical="center" wrapText="1"/>
    </xf>
    <xf numFmtId="0" fontId="48" fillId="0" borderId="8" xfId="0" applyFont="1" applyBorder="1"/>
    <xf numFmtId="0" fontId="48" fillId="0" borderId="9" xfId="0" applyFont="1" applyBorder="1"/>
    <xf numFmtId="0" fontId="48" fillId="0" borderId="10" xfId="0" applyFont="1" applyBorder="1"/>
    <xf numFmtId="0" fontId="48" fillId="0" borderId="11" xfId="0" applyFont="1" applyBorder="1"/>
    <xf numFmtId="0" fontId="48" fillId="0" borderId="12" xfId="0" applyFont="1" applyBorder="1"/>
    <xf numFmtId="0" fontId="49" fillId="0" borderId="0" xfId="0" applyFont="1" applyAlignment="1">
      <alignment horizontal="center" vertical="center" readingOrder="1"/>
    </xf>
    <xf numFmtId="0" fontId="50" fillId="0" borderId="1" xfId="0" applyFont="1" applyBorder="1" applyAlignment="1">
      <alignment horizontal="center" vertical="center"/>
    </xf>
    <xf numFmtId="0" fontId="48" fillId="0" borderId="13" xfId="0" applyFont="1" applyBorder="1"/>
    <xf numFmtId="0" fontId="48" fillId="0" borderId="2" xfId="0" applyFont="1" applyBorder="1"/>
    <xf numFmtId="0" fontId="50" fillId="0" borderId="1" xfId="0" applyFont="1" applyBorder="1"/>
    <xf numFmtId="164" fontId="48" fillId="0" borderId="1" xfId="1" applyFont="1" applyBorder="1"/>
    <xf numFmtId="0" fontId="48" fillId="0" borderId="5" xfId="0" applyFont="1" applyBorder="1"/>
    <xf numFmtId="0" fontId="53" fillId="2" borderId="35" xfId="0" applyFont="1" applyFill="1" applyBorder="1" applyAlignment="1">
      <alignment horizontal="center" vertical="top" wrapText="1"/>
    </xf>
    <xf numFmtId="0" fontId="53" fillId="2" borderId="22" xfId="0" applyFont="1" applyFill="1" applyBorder="1" applyAlignment="1">
      <alignment horizontal="center" vertical="top" wrapText="1"/>
    </xf>
    <xf numFmtId="0" fontId="50" fillId="0" borderId="1" xfId="0" applyFont="1" applyBorder="1" applyAlignment="1">
      <alignment horizontal="center" vertical="center" wrapText="1"/>
    </xf>
    <xf numFmtId="164" fontId="48" fillId="0" borderId="1" xfId="1" applyFont="1" applyBorder="1" applyAlignment="1">
      <alignment horizontal="right" vertical="center" wrapText="1"/>
    </xf>
    <xf numFmtId="164" fontId="50" fillId="0" borderId="1" xfId="1" applyFont="1" applyBorder="1" applyAlignment="1">
      <alignment horizontal="right" vertical="center" wrapText="1"/>
    </xf>
    <xf numFmtId="0" fontId="51" fillId="0" borderId="0" xfId="0" applyFont="1"/>
    <xf numFmtId="0" fontId="55" fillId="6" borderId="4" xfId="0" applyFont="1" applyFill="1" applyBorder="1" applyAlignment="1">
      <alignment horizontal="center" vertical="center"/>
    </xf>
    <xf numFmtId="0" fontId="55" fillId="6" borderId="5" xfId="0" applyFont="1" applyFill="1" applyBorder="1" applyAlignment="1">
      <alignment horizontal="center" vertical="center"/>
    </xf>
    <xf numFmtId="0" fontId="56" fillId="0" borderId="4" xfId="0" applyFont="1" applyBorder="1" applyAlignment="1">
      <alignment vertical="center"/>
    </xf>
    <xf numFmtId="3" fontId="54" fillId="0" borderId="5" xfId="0" applyNumberFormat="1" applyFont="1" applyBorder="1" applyAlignment="1">
      <alignment vertical="center"/>
    </xf>
    <xf numFmtId="10" fontId="56" fillId="0" borderId="5" xfId="0" applyNumberFormat="1" applyFont="1" applyBorder="1" applyAlignment="1">
      <alignment vertical="center"/>
    </xf>
    <xf numFmtId="10" fontId="45" fillId="0" borderId="0" xfId="0" applyNumberFormat="1" applyFont="1"/>
    <xf numFmtId="3" fontId="54" fillId="3" borderId="5" xfId="0" applyNumberFormat="1" applyFont="1" applyFill="1" applyBorder="1" applyAlignment="1">
      <alignment vertical="center"/>
    </xf>
    <xf numFmtId="0" fontId="52" fillId="6" borderId="4" xfId="0" applyFont="1" applyFill="1" applyBorder="1" applyAlignment="1">
      <alignment vertical="center"/>
    </xf>
    <xf numFmtId="3" fontId="52" fillId="6" borderId="5" xfId="0" applyNumberFormat="1" applyFont="1" applyFill="1" applyBorder="1" applyAlignment="1">
      <alignment vertical="center"/>
    </xf>
    <xf numFmtId="10" fontId="52" fillId="6" borderId="5" xfId="0" applyNumberFormat="1" applyFont="1" applyFill="1" applyBorder="1" applyAlignment="1">
      <alignment vertical="center"/>
    </xf>
    <xf numFmtId="0" fontId="57" fillId="0" borderId="6" xfId="0" applyFont="1" applyBorder="1" applyAlignment="1">
      <alignment vertical="center"/>
    </xf>
    <xf numFmtId="0" fontId="45" fillId="0" borderId="7" xfId="0" applyFont="1" applyBorder="1"/>
    <xf numFmtId="0" fontId="45" fillId="0" borderId="3" xfId="0" applyFont="1" applyBorder="1"/>
    <xf numFmtId="0" fontId="57" fillId="0" borderId="0" xfId="0" applyFont="1" applyAlignment="1">
      <alignment vertical="center"/>
    </xf>
    <xf numFmtId="0" fontId="57" fillId="0" borderId="0" xfId="0" applyFont="1"/>
    <xf numFmtId="0" fontId="48" fillId="0" borderId="0" xfId="0" applyFont="1" applyAlignment="1">
      <alignment horizontal="left" vertical="top" wrapText="1"/>
    </xf>
    <xf numFmtId="0" fontId="48" fillId="0" borderId="0" xfId="0" applyFont="1" applyAlignment="1">
      <alignment vertical="top" wrapText="1"/>
    </xf>
    <xf numFmtId="49" fontId="45" fillId="0" borderId="36" xfId="0" applyNumberFormat="1" applyFont="1" applyBorder="1"/>
    <xf numFmtId="164" fontId="45" fillId="0" borderId="14" xfId="1" applyFont="1" applyBorder="1"/>
    <xf numFmtId="164" fontId="58" fillId="0" borderId="17" xfId="1" applyFont="1" applyBorder="1"/>
    <xf numFmtId="49" fontId="45" fillId="0" borderId="37" xfId="0" applyNumberFormat="1" applyFont="1" applyBorder="1"/>
    <xf numFmtId="164" fontId="45" fillId="0" borderId="1" xfId="1" applyFont="1" applyBorder="1"/>
    <xf numFmtId="164" fontId="58" fillId="0" borderId="19" xfId="1" applyFont="1" applyBorder="1"/>
    <xf numFmtId="49" fontId="45" fillId="0" borderId="38" xfId="0" applyNumberFormat="1" applyFont="1" applyBorder="1"/>
    <xf numFmtId="10" fontId="54" fillId="0" borderId="23" xfId="2" applyNumberFormat="1" applyFont="1" applyBorder="1" applyAlignment="1">
      <alignment horizontal="right" vertical="center"/>
    </xf>
    <xf numFmtId="10" fontId="59" fillId="0" borderId="24" xfId="2" applyNumberFormat="1" applyFont="1" applyBorder="1" applyAlignment="1">
      <alignment horizontal="right" vertical="center"/>
    </xf>
    <xf numFmtId="49" fontId="52" fillId="2" borderId="36" xfId="0" applyNumberFormat="1" applyFont="1" applyFill="1" applyBorder="1"/>
    <xf numFmtId="164" fontId="52" fillId="2" borderId="14" xfId="1" applyFont="1" applyFill="1" applyBorder="1"/>
    <xf numFmtId="49" fontId="52" fillId="2" borderId="37" xfId="0" applyNumberFormat="1" applyFont="1" applyFill="1" applyBorder="1"/>
    <xf numFmtId="164" fontId="52" fillId="2" borderId="1" xfId="1" applyFont="1" applyFill="1" applyBorder="1"/>
    <xf numFmtId="49" fontId="52" fillId="2" borderId="18" xfId="0" applyNumberFormat="1" applyFont="1" applyFill="1" applyBorder="1"/>
    <xf numFmtId="10" fontId="52" fillId="2" borderId="35" xfId="2" applyNumberFormat="1" applyFont="1" applyFill="1" applyBorder="1" applyAlignment="1">
      <alignment horizontal="right" vertical="center"/>
    </xf>
    <xf numFmtId="164" fontId="45" fillId="0" borderId="0" xfId="0" applyNumberFormat="1" applyFont="1"/>
    <xf numFmtId="0" fontId="51" fillId="0" borderId="0" xfId="0" applyFont="1" applyAlignment="1">
      <alignment vertical="center"/>
    </xf>
    <xf numFmtId="0" fontId="52" fillId="2" borderId="0" xfId="0" applyFont="1" applyFill="1" applyAlignment="1">
      <alignment horizontal="center"/>
    </xf>
    <xf numFmtId="0" fontId="60" fillId="0" borderId="0" xfId="0" applyFont="1"/>
    <xf numFmtId="1" fontId="62" fillId="2" borderId="1" xfId="0" applyNumberFormat="1" applyFont="1" applyFill="1" applyBorder="1" applyAlignment="1">
      <alignment vertical="center"/>
    </xf>
    <xf numFmtId="1" fontId="62" fillId="2" borderId="1" xfId="0" applyNumberFormat="1" applyFont="1" applyFill="1" applyBorder="1" applyAlignment="1">
      <alignment horizontal="center" vertical="center"/>
    </xf>
    <xf numFmtId="0" fontId="55" fillId="6" borderId="1" xfId="0" applyFont="1" applyFill="1" applyBorder="1" applyAlignment="1">
      <alignment horizontal="center" vertical="center"/>
    </xf>
    <xf numFmtId="0" fontId="63" fillId="0" borderId="1" xfId="0" applyFont="1" applyBorder="1" applyAlignment="1">
      <alignment vertical="center"/>
    </xf>
    <xf numFmtId="0" fontId="64" fillId="0" borderId="1" xfId="0" applyFont="1" applyBorder="1" applyAlignment="1">
      <alignment horizontal="center" vertical="center"/>
    </xf>
    <xf numFmtId="9" fontId="64" fillId="0" borderId="1" xfId="2" applyFont="1" applyBorder="1" applyAlignment="1">
      <alignment horizontal="center" vertical="center"/>
    </xf>
    <xf numFmtId="0" fontId="60" fillId="0" borderId="0" xfId="0" applyFont="1" applyAlignment="1">
      <alignment horizontal="left" vertical="center"/>
    </xf>
    <xf numFmtId="0" fontId="65" fillId="0" borderId="1" xfId="0" applyFont="1" applyBorder="1" applyAlignment="1">
      <alignment horizontal="center" vertical="center"/>
    </xf>
    <xf numFmtId="1" fontId="61" fillId="2" borderId="1" xfId="0" applyNumberFormat="1" applyFont="1" applyFill="1" applyBorder="1" applyAlignment="1">
      <alignment vertical="center"/>
    </xf>
    <xf numFmtId="1" fontId="61" fillId="2" borderId="1" xfId="0" applyNumberFormat="1" applyFont="1" applyFill="1" applyBorder="1" applyAlignment="1">
      <alignment horizontal="center" vertical="center"/>
    </xf>
    <xf numFmtId="9" fontId="61" fillId="2" borderId="1" xfId="2" applyFont="1" applyFill="1" applyBorder="1" applyAlignment="1">
      <alignment horizontal="center" vertical="center"/>
    </xf>
    <xf numFmtId="0" fontId="66" fillId="0" borderId="0" xfId="0" applyFont="1" applyAlignment="1">
      <alignment wrapText="1"/>
    </xf>
    <xf numFmtId="0" fontId="45" fillId="0" borderId="0" xfId="0" applyFont="1" applyAlignment="1">
      <alignment horizontal="left" wrapText="1"/>
    </xf>
    <xf numFmtId="0" fontId="67" fillId="6" borderId="5" xfId="0" applyFont="1" applyFill="1" applyBorder="1" applyAlignment="1">
      <alignment horizontal="center" vertical="center" wrapText="1"/>
    </xf>
    <xf numFmtId="0" fontId="67" fillId="6" borderId="4" xfId="0" applyFont="1" applyFill="1" applyBorder="1" applyAlignment="1">
      <alignment horizontal="center" vertical="center"/>
    </xf>
    <xf numFmtId="0" fontId="67" fillId="6" borderId="5" xfId="0" applyFont="1" applyFill="1" applyBorder="1" applyAlignment="1">
      <alignment horizontal="center" vertical="center"/>
    </xf>
    <xf numFmtId="3" fontId="54" fillId="3" borderId="1" xfId="0" applyNumberFormat="1" applyFont="1" applyFill="1" applyBorder="1" applyAlignment="1">
      <alignment vertical="center"/>
    </xf>
    <xf numFmtId="0" fontId="45" fillId="0" borderId="1" xfId="0" applyFont="1" applyBorder="1"/>
    <xf numFmtId="3" fontId="54" fillId="0" borderId="1" xfId="0" applyNumberFormat="1" applyFont="1" applyBorder="1" applyAlignment="1">
      <alignment vertical="center"/>
    </xf>
    <xf numFmtId="10" fontId="56" fillId="0" borderId="1" xfId="0" applyNumberFormat="1" applyFont="1" applyBorder="1" applyAlignment="1">
      <alignment vertical="center"/>
    </xf>
    <xf numFmtId="49" fontId="68" fillId="2" borderId="4" xfId="0" applyNumberFormat="1" applyFont="1" applyFill="1" applyBorder="1" applyAlignment="1">
      <alignment horizontal="center" vertical="center" wrapText="1"/>
    </xf>
    <xf numFmtId="49" fontId="68" fillId="2" borderId="25" xfId="0" applyNumberFormat="1" applyFont="1" applyFill="1" applyBorder="1" applyAlignment="1">
      <alignment horizontal="center" vertical="center" wrapText="1"/>
    </xf>
    <xf numFmtId="3" fontId="60" fillId="0" borderId="1" xfId="0" applyNumberFormat="1" applyFont="1" applyBorder="1" applyAlignment="1">
      <alignment horizontal="center"/>
    </xf>
    <xf numFmtId="3" fontId="68" fillId="2" borderId="14" xfId="0" applyNumberFormat="1" applyFont="1" applyFill="1" applyBorder="1" applyAlignment="1">
      <alignment horizontal="center"/>
    </xf>
    <xf numFmtId="3" fontId="68" fillId="2" borderId="1" xfId="0" applyNumberFormat="1" applyFont="1" applyFill="1" applyBorder="1" applyAlignment="1">
      <alignment horizontal="center"/>
    </xf>
    <xf numFmtId="3" fontId="68" fillId="2" borderId="35" xfId="0" applyNumberFormat="1" applyFont="1" applyFill="1" applyBorder="1" applyAlignment="1">
      <alignment horizontal="center"/>
    </xf>
    <xf numFmtId="3" fontId="68" fillId="2" borderId="35" xfId="0" applyNumberFormat="1" applyFont="1" applyFill="1" applyBorder="1" applyAlignment="1">
      <alignment horizontal="center" vertical="center" wrapText="1"/>
    </xf>
    <xf numFmtId="0" fontId="66" fillId="0" borderId="0" xfId="0" applyFont="1" applyAlignment="1">
      <alignment horizontal="center" wrapText="1"/>
    </xf>
    <xf numFmtId="1" fontId="62" fillId="2" borderId="31" xfId="0" applyNumberFormat="1" applyFont="1" applyFill="1" applyBorder="1" applyAlignment="1">
      <alignment horizontal="center" vertical="center"/>
    </xf>
    <xf numFmtId="1" fontId="62" fillId="2" borderId="39" xfId="0" applyNumberFormat="1" applyFont="1" applyFill="1" applyBorder="1" applyAlignment="1">
      <alignment horizontal="center" vertical="center"/>
    </xf>
    <xf numFmtId="1" fontId="62" fillId="2" borderId="36" xfId="0" applyNumberFormat="1" applyFont="1" applyFill="1" applyBorder="1" applyAlignment="1">
      <alignment horizontal="center" vertical="center"/>
    </xf>
    <xf numFmtId="0" fontId="65" fillId="0" borderId="0" xfId="0" applyFont="1" applyAlignment="1">
      <alignment wrapText="1"/>
    </xf>
    <xf numFmtId="0" fontId="64" fillId="0" borderId="1" xfId="0" applyFont="1" applyBorder="1" applyAlignment="1">
      <alignment horizontal="center"/>
    </xf>
    <xf numFmtId="0" fontId="65" fillId="0" borderId="1" xfId="0" applyFont="1" applyBorder="1" applyAlignment="1">
      <alignment horizontal="center"/>
    </xf>
    <xf numFmtId="0" fontId="64" fillId="0" borderId="0" xfId="0" applyFont="1" applyAlignment="1">
      <alignment wrapText="1"/>
    </xf>
    <xf numFmtId="0" fontId="60" fillId="0" borderId="0" xfId="0" applyFont="1" applyAlignment="1">
      <alignment horizontal="center"/>
    </xf>
    <xf numFmtId="1" fontId="61" fillId="2" borderId="36" xfId="0" applyNumberFormat="1" applyFont="1" applyFill="1" applyBorder="1" applyAlignment="1">
      <alignment horizontal="center" vertical="center"/>
    </xf>
    <xf numFmtId="10" fontId="61" fillId="2" borderId="36" xfId="2" applyNumberFormat="1" applyFont="1" applyFill="1" applyBorder="1" applyAlignment="1">
      <alignment horizontal="center" vertical="center"/>
    </xf>
    <xf numFmtId="1" fontId="60" fillId="0" borderId="0" xfId="0" applyNumberFormat="1" applyFont="1"/>
    <xf numFmtId="0" fontId="55" fillId="0" borderId="0" xfId="0" applyFont="1" applyAlignment="1">
      <alignment vertical="center"/>
    </xf>
    <xf numFmtId="49" fontId="56" fillId="0" borderId="1" xfId="0" applyNumberFormat="1" applyFont="1" applyBorder="1" applyAlignment="1">
      <alignment vertical="center"/>
    </xf>
    <xf numFmtId="0" fontId="52" fillId="6" borderId="1" xfId="0" applyFont="1" applyFill="1" applyBorder="1" applyAlignment="1">
      <alignment vertical="center"/>
    </xf>
    <xf numFmtId="3" fontId="52" fillId="6" borderId="1" xfId="0" applyNumberFormat="1" applyFont="1" applyFill="1" applyBorder="1" applyAlignment="1">
      <alignment vertical="center"/>
    </xf>
    <xf numFmtId="0" fontId="53" fillId="2" borderId="18" xfId="0" applyFont="1" applyFill="1" applyBorder="1" applyAlignment="1">
      <alignment horizontal="center" vertical="top" wrapText="1"/>
    </xf>
    <xf numFmtId="10" fontId="45" fillId="0" borderId="23" xfId="2" applyNumberFormat="1" applyFont="1" applyBorder="1"/>
    <xf numFmtId="10" fontId="58" fillId="0" borderId="24" xfId="2" applyNumberFormat="1" applyFont="1" applyBorder="1"/>
    <xf numFmtId="0" fontId="57" fillId="0" borderId="0" xfId="0" applyFont="1" applyAlignment="1">
      <alignment vertical="top"/>
    </xf>
    <xf numFmtId="10" fontId="52" fillId="6" borderId="5" xfId="2" applyNumberFormat="1" applyFont="1" applyFill="1" applyBorder="1" applyAlignment="1">
      <alignment vertical="center"/>
    </xf>
    <xf numFmtId="0" fontId="52" fillId="6" borderId="0" xfId="0" applyFont="1" applyFill="1" applyAlignment="1">
      <alignment vertical="center"/>
    </xf>
    <xf numFmtId="10" fontId="52" fillId="6" borderId="0" xfId="2" applyNumberFormat="1" applyFont="1" applyFill="1" applyBorder="1" applyAlignment="1">
      <alignment vertical="center"/>
    </xf>
    <xf numFmtId="9" fontId="52" fillId="6" borderId="0" xfId="2" applyFont="1" applyFill="1" applyBorder="1" applyAlignment="1">
      <alignment vertical="center"/>
    </xf>
    <xf numFmtId="0" fontId="70" fillId="6" borderId="4" xfId="0" applyFont="1" applyFill="1" applyBorder="1" applyAlignment="1">
      <alignment horizontal="center" vertical="center" wrapText="1"/>
    </xf>
    <xf numFmtId="164" fontId="45" fillId="0" borderId="1" xfId="1" applyFont="1" applyFill="1" applyBorder="1"/>
    <xf numFmtId="166" fontId="45" fillId="0" borderId="1" xfId="3" applyNumberFormat="1" applyFont="1" applyFill="1" applyBorder="1"/>
    <xf numFmtId="166" fontId="45" fillId="0" borderId="1" xfId="3" applyNumberFormat="1" applyFont="1" applyBorder="1"/>
    <xf numFmtId="166" fontId="45" fillId="0" borderId="1" xfId="3" applyNumberFormat="1" applyFont="1" applyBorder="1" applyAlignment="1">
      <alignment vertical="center"/>
    </xf>
    <xf numFmtId="10" fontId="45" fillId="0" borderId="1" xfId="2" applyNumberFormat="1" applyFont="1" applyBorder="1" applyAlignment="1">
      <alignment vertical="center"/>
    </xf>
    <xf numFmtId="0" fontId="51" fillId="0" borderId="0" xfId="0" applyFont="1" applyAlignment="1">
      <alignment horizontal="left" vertical="center"/>
    </xf>
    <xf numFmtId="0" fontId="72" fillId="0" borderId="0" xfId="16" applyFont="1" applyAlignment="1">
      <alignment horizontal="center" vertical="top" wrapText="1"/>
    </xf>
    <xf numFmtId="0" fontId="72" fillId="0" borderId="0" xfId="16" applyFont="1" applyAlignment="1">
      <alignment horizontal="center" vertical="top"/>
    </xf>
    <xf numFmtId="0" fontId="73" fillId="0" borderId="0" xfId="17" applyFont="1" applyAlignment="1">
      <alignment horizontal="justify" vertical="justify" wrapText="1"/>
    </xf>
    <xf numFmtId="1" fontId="75" fillId="21" borderId="36" xfId="0" applyNumberFormat="1" applyFont="1" applyFill="1" applyBorder="1" applyAlignment="1">
      <alignment horizontal="center" vertical="center"/>
    </xf>
    <xf numFmtId="0" fontId="2" fillId="0" borderId="92" xfId="0" applyFont="1" applyBorder="1" applyAlignment="1">
      <alignment horizontal="justify" vertical="justify" wrapText="1"/>
    </xf>
    <xf numFmtId="3" fontId="76" fillId="0" borderId="1" xfId="0" applyNumberFormat="1" applyFont="1" applyBorder="1" applyAlignment="1">
      <alignment horizontal="right" vertical="center" wrapText="1"/>
    </xf>
    <xf numFmtId="9" fontId="76" fillId="0" borderId="93" xfId="0" applyNumberFormat="1" applyFont="1" applyBorder="1" applyAlignment="1">
      <alignment horizontal="center"/>
    </xf>
    <xf numFmtId="0" fontId="77" fillId="0" borderId="94" xfId="0" applyFont="1" applyBorder="1" applyAlignment="1">
      <alignment horizontal="justify" vertical="justify" wrapText="1"/>
    </xf>
    <xf numFmtId="0" fontId="78" fillId="0" borderId="96" xfId="0" applyFont="1" applyBorder="1" applyAlignment="1">
      <alignment horizontal="justify" vertical="justify" wrapText="1"/>
    </xf>
    <xf numFmtId="0" fontId="78" fillId="0" borderId="0" xfId="0" applyFont="1" applyAlignment="1">
      <alignment horizontal="center"/>
    </xf>
    <xf numFmtId="0" fontId="78" fillId="0" borderId="97" xfId="0" applyFont="1" applyBorder="1" applyAlignment="1">
      <alignment horizontal="center"/>
    </xf>
    <xf numFmtId="0" fontId="0" fillId="0" borderId="96" xfId="0" applyBorder="1"/>
    <xf numFmtId="0" fontId="0" fillId="0" borderId="97" xfId="0" applyBorder="1"/>
    <xf numFmtId="0" fontId="79" fillId="0" borderId="0" xfId="0" applyFont="1"/>
    <xf numFmtId="0" fontId="79" fillId="0" borderId="0" xfId="0" applyFont="1" applyAlignment="1">
      <alignment vertical="center" wrapText="1"/>
    </xf>
    <xf numFmtId="0" fontId="81" fillId="0" borderId="0" xfId="0" applyFont="1" applyAlignment="1">
      <alignment horizontal="left" vertical="center" wrapText="1"/>
    </xf>
    <xf numFmtId="10" fontId="76" fillId="0" borderId="93" xfId="0" applyNumberFormat="1" applyFont="1" applyBorder="1" applyAlignment="1">
      <alignment horizontal="center"/>
    </xf>
    <xf numFmtId="0" fontId="82" fillId="0" borderId="0" xfId="0" applyFont="1" applyAlignment="1">
      <alignment wrapText="1"/>
    </xf>
    <xf numFmtId="0" fontId="82" fillId="0" borderId="0" xfId="0" applyFont="1"/>
    <xf numFmtId="0" fontId="53" fillId="2" borderId="102" xfId="0" applyFont="1" applyFill="1" applyBorder="1" applyAlignment="1">
      <alignment horizontal="center" vertical="top" wrapText="1"/>
    </xf>
    <xf numFmtId="49" fontId="52" fillId="2" borderId="21" xfId="0" applyNumberFormat="1" applyFont="1" applyFill="1" applyBorder="1" applyAlignment="1">
      <alignment wrapText="1"/>
    </xf>
    <xf numFmtId="164" fontId="52" fillId="2" borderId="48" xfId="1" applyFont="1" applyFill="1" applyBorder="1"/>
    <xf numFmtId="164" fontId="52" fillId="2" borderId="49" xfId="1" applyFont="1" applyFill="1" applyBorder="1"/>
    <xf numFmtId="0" fontId="1" fillId="0" borderId="0" xfId="10" applyAlignment="1">
      <alignment horizontal="left" vertical="top" wrapText="1"/>
    </xf>
    <xf numFmtId="1" fontId="1" fillId="0" borderId="52" xfId="10" applyNumberFormat="1" applyBorder="1" applyAlignment="1">
      <alignment horizontal="center" vertical="center"/>
    </xf>
    <xf numFmtId="1" fontId="1" fillId="0" borderId="103" xfId="10" applyNumberFormat="1" applyBorder="1" applyAlignment="1">
      <alignment horizontal="center" vertical="center"/>
    </xf>
    <xf numFmtId="1" fontId="1" fillId="0" borderId="104" xfId="10" applyNumberFormat="1" applyBorder="1" applyAlignment="1">
      <alignment horizontal="center" vertical="center"/>
    </xf>
    <xf numFmtId="1" fontId="1" fillId="0" borderId="105" xfId="10" applyNumberFormat="1" applyBorder="1" applyAlignment="1">
      <alignment horizontal="center" vertical="center"/>
    </xf>
    <xf numFmtId="1" fontId="1" fillId="0" borderId="106" xfId="10" applyNumberFormat="1" applyBorder="1" applyAlignment="1">
      <alignment horizontal="center" vertical="center"/>
    </xf>
    <xf numFmtId="1" fontId="1" fillId="0" borderId="107" xfId="10" applyNumberFormat="1" applyBorder="1" applyAlignment="1">
      <alignment horizontal="center" vertical="center"/>
    </xf>
    <xf numFmtId="1" fontId="1" fillId="0" borderId="108" xfId="10" applyNumberFormat="1" applyBorder="1" applyAlignment="1">
      <alignment horizontal="center" vertical="center"/>
    </xf>
    <xf numFmtId="1" fontId="1" fillId="0" borderId="109" xfId="10" applyNumberFormat="1" applyBorder="1" applyAlignment="1">
      <alignment horizontal="center" vertical="center"/>
    </xf>
    <xf numFmtId="1" fontId="1" fillId="0" borderId="110" xfId="10" applyNumberFormat="1" applyBorder="1" applyAlignment="1">
      <alignment horizontal="center" vertical="center"/>
    </xf>
    <xf numFmtId="0" fontId="6" fillId="9" borderId="111" xfId="10" applyFont="1" applyFill="1" applyBorder="1"/>
    <xf numFmtId="0" fontId="4" fillId="9" borderId="45" xfId="10" applyFont="1" applyFill="1" applyBorder="1" applyAlignment="1">
      <alignment horizontal="center" vertical="center"/>
    </xf>
    <xf numFmtId="1" fontId="6" fillId="9" borderId="60" xfId="10" applyNumberFormat="1" applyFont="1" applyFill="1" applyBorder="1" applyAlignment="1">
      <alignment horizontal="center" vertical="center"/>
    </xf>
    <xf numFmtId="0" fontId="6" fillId="9" borderId="35" xfId="10" applyFont="1" applyFill="1" applyBorder="1"/>
    <xf numFmtId="1" fontId="6" fillId="9" borderId="35" xfId="10" applyNumberFormat="1" applyFont="1" applyFill="1" applyBorder="1" applyAlignment="1">
      <alignment horizontal="center" vertical="center"/>
    </xf>
    <xf numFmtId="0" fontId="80" fillId="0" borderId="96" xfId="0" applyFont="1" applyBorder="1" applyAlignment="1">
      <alignment horizontal="left"/>
    </xf>
    <xf numFmtId="0" fontId="80" fillId="0" borderId="0" xfId="0" applyFont="1" applyAlignment="1">
      <alignment horizontal="left"/>
    </xf>
    <xf numFmtId="0" fontId="80" fillId="0" borderId="97" xfId="0" applyFont="1" applyBorder="1" applyAlignment="1">
      <alignment horizontal="left"/>
    </xf>
    <xf numFmtId="0" fontId="72" fillId="0" borderId="0" xfId="16" applyFont="1" applyAlignment="1">
      <alignment horizontal="center" wrapText="1"/>
    </xf>
    <xf numFmtId="0" fontId="72" fillId="0" borderId="0" xfId="16" applyFont="1" applyAlignment="1">
      <alignment horizontal="center"/>
    </xf>
    <xf numFmtId="0" fontId="72" fillId="0" borderId="0" xfId="16" applyFont="1" applyAlignment="1">
      <alignment horizontal="center" vertical="top" wrapText="1"/>
    </xf>
    <xf numFmtId="0" fontId="72" fillId="0" borderId="0" xfId="16" applyFont="1" applyAlignment="1">
      <alignment horizontal="center" vertical="top"/>
    </xf>
    <xf numFmtId="0" fontId="73" fillId="0" borderId="0" xfId="17" applyFont="1" applyAlignment="1">
      <alignment horizontal="left" vertical="justify" wrapText="1"/>
    </xf>
    <xf numFmtId="0" fontId="71" fillId="0" borderId="0" xfId="15" applyFill="1" applyAlignment="1">
      <alignment horizontal="left" vertical="justify" wrapText="1"/>
    </xf>
    <xf numFmtId="0" fontId="73" fillId="0" borderId="0" xfId="17" applyFont="1" applyAlignment="1">
      <alignment horizontal="justify" vertical="justify" wrapText="1"/>
    </xf>
    <xf numFmtId="0" fontId="74" fillId="0" borderId="89" xfId="0" applyFont="1" applyBorder="1" applyAlignment="1">
      <alignment horizontal="left" vertical="center" wrapText="1"/>
    </xf>
    <xf numFmtId="0" fontId="74" fillId="0" borderId="90" xfId="0" applyFont="1" applyBorder="1" applyAlignment="1">
      <alignment horizontal="left" vertical="center" wrapText="1"/>
    </xf>
    <xf numFmtId="0" fontId="74" fillId="0" borderId="91" xfId="0" applyFont="1" applyBorder="1" applyAlignment="1">
      <alignment horizontal="left" vertical="center" wrapText="1"/>
    </xf>
    <xf numFmtId="3" fontId="78" fillId="0" borderId="7" xfId="0" applyNumberFormat="1" applyFont="1" applyBorder="1" applyAlignment="1">
      <alignment horizontal="center"/>
    </xf>
    <xf numFmtId="3" fontId="78" fillId="0" borderId="95" xfId="0" applyNumberFormat="1" applyFont="1" applyBorder="1" applyAlignment="1">
      <alignment horizontal="center"/>
    </xf>
    <xf numFmtId="0" fontId="80" fillId="0" borderId="98" xfId="0" applyFont="1" applyBorder="1" applyAlignment="1">
      <alignment horizontal="left" vertical="center" wrapText="1"/>
    </xf>
    <xf numFmtId="0" fontId="80" fillId="0" borderId="99" xfId="0" applyFont="1" applyBorder="1" applyAlignment="1">
      <alignment horizontal="left" vertical="center" wrapText="1"/>
    </xf>
    <xf numFmtId="0" fontId="80" fillId="0" borderId="100" xfId="0" applyFont="1" applyBorder="1" applyAlignment="1">
      <alignment horizontal="left" vertical="center" wrapText="1"/>
    </xf>
    <xf numFmtId="0" fontId="82" fillId="0" borderId="0" xfId="0" applyFont="1" applyAlignment="1">
      <alignment horizontal="left" wrapText="1"/>
    </xf>
    <xf numFmtId="9" fontId="26" fillId="2" borderId="0" xfId="11" applyNumberFormat="1" applyFont="1" applyFill="1" applyAlignment="1">
      <alignment horizontal="center" vertical="center" wrapText="1"/>
    </xf>
    <xf numFmtId="0" fontId="28" fillId="8" borderId="0" xfId="11" applyFont="1" applyFill="1" applyAlignment="1">
      <alignment horizontal="center" vertical="center" wrapText="1"/>
    </xf>
    <xf numFmtId="0" fontId="32" fillId="12" borderId="53" xfId="11" applyFont="1" applyFill="1" applyBorder="1" applyAlignment="1">
      <alignment horizontal="center" vertical="center" wrapText="1"/>
    </xf>
    <xf numFmtId="0" fontId="32" fillId="12" borderId="54" xfId="11" applyFont="1" applyFill="1" applyBorder="1" applyAlignment="1">
      <alignment horizontal="center" vertical="center" wrapText="1"/>
    </xf>
    <xf numFmtId="0" fontId="33" fillId="13" borderId="62" xfId="11" applyFont="1" applyFill="1" applyBorder="1" applyAlignment="1">
      <alignment horizontal="right" vertical="top" wrapText="1"/>
    </xf>
    <xf numFmtId="0" fontId="34" fillId="0" borderId="0" xfId="9" applyFont="1" applyAlignment="1">
      <alignment horizontal="left" vertical="center" wrapText="1"/>
    </xf>
    <xf numFmtId="0" fontId="27" fillId="13" borderId="0" xfId="11" applyFont="1" applyFill="1" applyAlignment="1">
      <alignment horizontal="left" vertical="center" wrapText="1"/>
    </xf>
    <xf numFmtId="0" fontId="32" fillId="12" borderId="65" xfId="9" applyFont="1" applyFill="1" applyBorder="1" applyAlignment="1">
      <alignment horizontal="center" vertical="center"/>
    </xf>
    <xf numFmtId="0" fontId="32" fillId="12" borderId="66" xfId="9" applyFont="1" applyFill="1" applyBorder="1" applyAlignment="1">
      <alignment horizontal="center" vertical="center"/>
    </xf>
    <xf numFmtId="0" fontId="38" fillId="0" borderId="0" xfId="11" applyFont="1" applyAlignment="1">
      <alignment horizontal="center" vertical="center" wrapText="1"/>
    </xf>
    <xf numFmtId="0" fontId="33" fillId="13" borderId="62" xfId="11" applyFont="1" applyFill="1" applyBorder="1" applyAlignment="1">
      <alignment horizontal="right" vertical="top"/>
    </xf>
    <xf numFmtId="9" fontId="26" fillId="12" borderId="0" xfId="11" applyNumberFormat="1" applyFont="1" applyFill="1" applyAlignment="1">
      <alignment horizontal="center" vertical="center" wrapText="1"/>
    </xf>
    <xf numFmtId="0" fontId="35" fillId="13" borderId="0" xfId="11" applyFont="1" applyFill="1" applyAlignment="1">
      <alignment horizontal="left" vertical="center" wrapText="1"/>
    </xf>
    <xf numFmtId="0" fontId="31" fillId="13" borderId="0" xfId="11" applyFont="1" applyFill="1" applyAlignment="1">
      <alignment horizontal="left" vertical="top" wrapText="1"/>
    </xf>
    <xf numFmtId="0" fontId="39" fillId="0" borderId="0" xfId="9" applyFont="1" applyAlignment="1">
      <alignment horizontal="left" vertical="center" wrapText="1"/>
    </xf>
    <xf numFmtId="0" fontId="32" fillId="12" borderId="79" xfId="9" applyFont="1" applyFill="1" applyBorder="1" applyAlignment="1">
      <alignment horizontal="center" vertical="center"/>
    </xf>
    <xf numFmtId="0" fontId="32" fillId="12" borderId="80" xfId="9" applyFont="1" applyFill="1" applyBorder="1" applyAlignment="1">
      <alignment horizontal="center" vertical="center"/>
    </xf>
    <xf numFmtId="0" fontId="33" fillId="13" borderId="86" xfId="11" applyFont="1" applyFill="1" applyBorder="1" applyAlignment="1">
      <alignment horizontal="right"/>
    </xf>
    <xf numFmtId="0" fontId="30" fillId="13" borderId="80" xfId="11" applyFont="1" applyFill="1" applyBorder="1" applyAlignment="1">
      <alignment horizontal="center" vertical="top"/>
    </xf>
    <xf numFmtId="0" fontId="33" fillId="13" borderId="0" xfId="11" applyFont="1" applyFill="1" applyAlignment="1">
      <alignment horizontal="right"/>
    </xf>
    <xf numFmtId="0" fontId="32" fillId="12" borderId="55" xfId="9" applyFont="1" applyFill="1" applyBorder="1" applyAlignment="1">
      <alignment horizontal="center" vertical="center"/>
    </xf>
    <xf numFmtId="0" fontId="32" fillId="12" borderId="62" xfId="9" applyFont="1" applyFill="1" applyBorder="1" applyAlignment="1">
      <alignment horizontal="center" vertical="center"/>
    </xf>
    <xf numFmtId="0" fontId="32" fillId="12" borderId="72" xfId="9" applyFont="1" applyFill="1" applyBorder="1" applyAlignment="1">
      <alignment horizontal="center" vertical="center"/>
    </xf>
    <xf numFmtId="0" fontId="33" fillId="13" borderId="62" xfId="11" applyFont="1" applyFill="1" applyBorder="1" applyAlignment="1">
      <alignment horizontal="right"/>
    </xf>
    <xf numFmtId="0" fontId="33" fillId="13" borderId="0" xfId="11" applyFont="1" applyFill="1" applyAlignment="1">
      <alignment horizontal="left" vertical="top" wrapText="1"/>
    </xf>
    <xf numFmtId="0" fontId="45" fillId="0" borderId="0" xfId="0" applyFont="1" applyAlignment="1">
      <alignment horizontal="left" vertical="center" wrapText="1"/>
    </xf>
    <xf numFmtId="0" fontId="52" fillId="2" borderId="2" xfId="0" applyFont="1" applyFill="1" applyBorder="1" applyAlignment="1">
      <alignment horizontal="center"/>
    </xf>
    <xf numFmtId="0" fontId="52" fillId="2" borderId="9" xfId="0" applyFont="1" applyFill="1" applyBorder="1" applyAlignment="1">
      <alignment horizontal="center" vertical="center"/>
    </xf>
    <xf numFmtId="0" fontId="52" fillId="2" borderId="40" xfId="0" applyFont="1" applyFill="1" applyBorder="1" applyAlignment="1">
      <alignment horizontal="center" vertical="center"/>
    </xf>
    <xf numFmtId="0" fontId="52" fillId="2" borderId="1" xfId="0" applyFont="1" applyFill="1" applyBorder="1" applyAlignment="1">
      <alignment horizontal="center"/>
    </xf>
    <xf numFmtId="0" fontId="51" fillId="0" borderId="6" xfId="0" applyFont="1" applyBorder="1" applyAlignment="1">
      <alignment horizontal="left" vertical="center"/>
    </xf>
    <xf numFmtId="0" fontId="51" fillId="0" borderId="7" xfId="0" applyFont="1" applyBorder="1" applyAlignment="1">
      <alignment horizontal="left" vertical="center"/>
    </xf>
    <xf numFmtId="0" fontId="51" fillId="0" borderId="3" xfId="0" applyFont="1" applyBorder="1" applyAlignment="1">
      <alignment horizontal="left" vertical="center"/>
    </xf>
    <xf numFmtId="0" fontId="47" fillId="2" borderId="0" xfId="0" applyFont="1" applyFill="1" applyAlignment="1">
      <alignment horizontal="center"/>
    </xf>
    <xf numFmtId="9" fontId="44" fillId="2" borderId="0" xfId="4" applyNumberFormat="1" applyFont="1" applyFill="1" applyAlignment="1">
      <alignment horizontal="center" vertical="center" wrapText="1"/>
    </xf>
    <xf numFmtId="9" fontId="46" fillId="4" borderId="0" xfId="5" applyNumberFormat="1" applyFont="1" applyFill="1" applyAlignment="1">
      <alignment horizontal="center" vertical="top" wrapText="1"/>
    </xf>
    <xf numFmtId="0" fontId="47" fillId="5" borderId="0" xfId="0" applyFont="1" applyFill="1" applyAlignment="1">
      <alignment horizontal="center"/>
    </xf>
    <xf numFmtId="0" fontId="48" fillId="0" borderId="0" xfId="0" applyFont="1" applyAlignment="1">
      <alignment horizontal="left" vertical="top" wrapText="1"/>
    </xf>
    <xf numFmtId="0" fontId="45" fillId="0" borderId="0" xfId="0" applyFont="1" applyAlignment="1">
      <alignment horizontal="left"/>
    </xf>
    <xf numFmtId="0" fontId="48" fillId="0" borderId="0" xfId="0" applyFont="1" applyAlignment="1">
      <alignment horizontal="left" vertical="center" wrapText="1"/>
    </xf>
    <xf numFmtId="0" fontId="55" fillId="6" borderId="6" xfId="0" applyFont="1" applyFill="1" applyBorder="1" applyAlignment="1">
      <alignment horizontal="center" vertical="center"/>
    </xf>
    <xf numFmtId="0" fontId="55" fillId="6" borderId="7" xfId="0" applyFont="1" applyFill="1" applyBorder="1" applyAlignment="1">
      <alignment horizontal="center" vertical="center"/>
    </xf>
    <xf numFmtId="0" fontId="55" fillId="6" borderId="3" xfId="0" applyFont="1" applyFill="1" applyBorder="1" applyAlignment="1">
      <alignment horizontal="center" vertical="center"/>
    </xf>
    <xf numFmtId="0" fontId="57" fillId="0" borderId="6" xfId="0" applyFont="1" applyBorder="1" applyAlignment="1">
      <alignment horizontal="left" vertical="center"/>
    </xf>
    <xf numFmtId="0" fontId="57" fillId="0" borderId="7" xfId="0" applyFont="1" applyBorder="1" applyAlignment="1">
      <alignment horizontal="left" vertical="center"/>
    </xf>
    <xf numFmtId="0" fontId="57" fillId="0" borderId="3" xfId="0" applyFont="1" applyBorder="1" applyAlignment="1">
      <alignment horizontal="left" vertical="center"/>
    </xf>
    <xf numFmtId="0" fontId="67" fillId="6" borderId="6" xfId="0" applyFont="1" applyFill="1" applyBorder="1" applyAlignment="1">
      <alignment horizontal="center" vertical="center"/>
    </xf>
    <xf numFmtId="0" fontId="67" fillId="6" borderId="7" xfId="0" applyFont="1" applyFill="1" applyBorder="1" applyAlignment="1">
      <alignment horizontal="center" vertical="center"/>
    </xf>
    <xf numFmtId="0" fontId="67" fillId="6" borderId="3" xfId="0" applyFont="1" applyFill="1" applyBorder="1" applyAlignment="1">
      <alignment horizontal="center" vertical="center"/>
    </xf>
    <xf numFmtId="0" fontId="45" fillId="0" borderId="6" xfId="0" applyFont="1" applyBorder="1" applyAlignment="1">
      <alignment horizontal="left"/>
    </xf>
    <xf numFmtId="0" fontId="45" fillId="0" borderId="7" xfId="0" applyFont="1" applyBorder="1" applyAlignment="1">
      <alignment horizontal="left"/>
    </xf>
    <xf numFmtId="0" fontId="45" fillId="0" borderId="3" xfId="0" applyFont="1" applyBorder="1" applyAlignment="1">
      <alignment horizontal="left"/>
    </xf>
    <xf numFmtId="0" fontId="52" fillId="2" borderId="0" xfId="0" applyFont="1" applyFill="1" applyAlignment="1">
      <alignment horizontal="center"/>
    </xf>
    <xf numFmtId="1" fontId="61" fillId="2" borderId="13" xfId="0" applyNumberFormat="1" applyFont="1" applyFill="1" applyBorder="1" applyAlignment="1">
      <alignment horizontal="center" vertical="center" wrapText="1"/>
    </xf>
    <xf numFmtId="1" fontId="61" fillId="2" borderId="2" xfId="0" applyNumberFormat="1" applyFont="1" applyFill="1" applyBorder="1" applyAlignment="1">
      <alignment horizontal="center" vertical="center" wrapText="1"/>
    </xf>
    <xf numFmtId="0" fontId="52" fillId="2" borderId="40" xfId="0" applyFont="1" applyFill="1" applyBorder="1" applyAlignment="1">
      <alignment horizontal="center"/>
    </xf>
    <xf numFmtId="0" fontId="62" fillId="2" borderId="30" xfId="0" applyFont="1" applyFill="1" applyBorder="1" applyAlignment="1">
      <alignment horizontal="center" vertical="center" wrapText="1"/>
    </xf>
    <xf numFmtId="0" fontId="62" fillId="2" borderId="20" xfId="0" applyFont="1" applyFill="1" applyBorder="1" applyAlignment="1">
      <alignment horizontal="center" vertical="center" wrapText="1"/>
    </xf>
    <xf numFmtId="0" fontId="62" fillId="2" borderId="27" xfId="0" applyFont="1" applyFill="1" applyBorder="1" applyAlignment="1">
      <alignment horizontal="center" vertical="center" wrapText="1"/>
    </xf>
    <xf numFmtId="0" fontId="62" fillId="2" borderId="28" xfId="0" applyFont="1" applyFill="1" applyBorder="1" applyAlignment="1">
      <alignment horizontal="center" vertical="center" wrapText="1"/>
    </xf>
    <xf numFmtId="0" fontId="62" fillId="2" borderId="29" xfId="0" applyFont="1" applyFill="1" applyBorder="1" applyAlignment="1">
      <alignment horizontal="center" vertical="center" wrapText="1"/>
    </xf>
    <xf numFmtId="0" fontId="62" fillId="2" borderId="13" xfId="0" applyFont="1" applyFill="1" applyBorder="1" applyAlignment="1">
      <alignment horizontal="center" vertical="center" wrapText="1"/>
    </xf>
    <xf numFmtId="0" fontId="62" fillId="2" borderId="2" xfId="0" applyFont="1" applyFill="1" applyBorder="1" applyAlignment="1">
      <alignment horizontal="center" vertical="center" wrapText="1"/>
    </xf>
    <xf numFmtId="0" fontId="62" fillId="2" borderId="5" xfId="0" applyFont="1" applyFill="1" applyBorder="1" applyAlignment="1">
      <alignment horizontal="center" vertical="center" wrapText="1"/>
    </xf>
    <xf numFmtId="0" fontId="68" fillId="2" borderId="15" xfId="0" applyFont="1" applyFill="1" applyBorder="1" applyAlignment="1">
      <alignment horizontal="center" vertical="center" wrapText="1"/>
    </xf>
    <xf numFmtId="0" fontId="68" fillId="2" borderId="16" xfId="0" applyFont="1" applyFill="1" applyBorder="1" applyAlignment="1">
      <alignment horizontal="center" vertical="center" wrapText="1"/>
    </xf>
    <xf numFmtId="49" fontId="68" fillId="2" borderId="14" xfId="0" applyNumberFormat="1" applyFont="1" applyFill="1" applyBorder="1" applyAlignment="1">
      <alignment horizontal="center" vertical="center" wrapText="1"/>
    </xf>
    <xf numFmtId="49" fontId="68" fillId="2" borderId="17" xfId="0" applyNumberFormat="1" applyFont="1" applyFill="1" applyBorder="1" applyAlignment="1">
      <alignment horizontal="center" vertical="center" wrapText="1"/>
    </xf>
    <xf numFmtId="0" fontId="69" fillId="0" borderId="18" xfId="0" applyFont="1" applyBorder="1" applyAlignment="1">
      <alignment horizontal="center" vertical="center" wrapText="1"/>
    </xf>
    <xf numFmtId="0" fontId="69" fillId="0" borderId="20" xfId="0" applyFont="1" applyBorder="1" applyAlignment="1">
      <alignment horizontal="center" vertical="center" wrapText="1"/>
    </xf>
    <xf numFmtId="0" fontId="60" fillId="0" borderId="6" xfId="0" applyFont="1" applyBorder="1" applyAlignment="1">
      <alignment horizontal="left"/>
    </xf>
    <xf numFmtId="0" fontId="60" fillId="0" borderId="7" xfId="0" applyFont="1" applyBorder="1" applyAlignment="1">
      <alignment horizontal="left"/>
    </xf>
    <xf numFmtId="0" fontId="60" fillId="0" borderId="3" xfId="0" applyFont="1" applyBorder="1" applyAlignment="1">
      <alignment horizontal="left"/>
    </xf>
    <xf numFmtId="10" fontId="45" fillId="0" borderId="19" xfId="2" applyNumberFormat="1" applyFont="1" applyFill="1" applyBorder="1" applyAlignment="1">
      <alignment horizontal="center" vertical="center" wrapText="1"/>
    </xf>
    <xf numFmtId="10" fontId="45" fillId="0" borderId="19" xfId="2" applyNumberFormat="1" applyFont="1" applyBorder="1" applyAlignment="1">
      <alignment horizontal="center" vertical="center" wrapText="1"/>
    </xf>
    <xf numFmtId="10" fontId="45" fillId="0" borderId="22" xfId="2" applyNumberFormat="1" applyFont="1" applyBorder="1" applyAlignment="1">
      <alignment horizontal="center" vertical="center" wrapText="1"/>
    </xf>
    <xf numFmtId="10" fontId="45" fillId="0" borderId="25" xfId="2" applyNumberFormat="1" applyFont="1" applyBorder="1" applyAlignment="1">
      <alignment horizontal="center" vertical="center" wrapText="1"/>
    </xf>
    <xf numFmtId="0" fontId="69" fillId="0" borderId="21" xfId="0" applyFont="1" applyBorder="1" applyAlignment="1">
      <alignment horizontal="center" vertical="center" wrapText="1"/>
    </xf>
    <xf numFmtId="0" fontId="60" fillId="0" borderId="42" xfId="0" applyFont="1" applyBorder="1" applyAlignment="1">
      <alignment horizontal="left"/>
    </xf>
    <xf numFmtId="0" fontId="60" fillId="0" borderId="33" xfId="0" applyFont="1" applyBorder="1" applyAlignment="1">
      <alignment horizontal="left"/>
    </xf>
    <xf numFmtId="0" fontId="60" fillId="0" borderId="34" xfId="0" applyFont="1" applyBorder="1" applyAlignment="1">
      <alignment horizontal="left"/>
    </xf>
    <xf numFmtId="0" fontId="68" fillId="2" borderId="31" xfId="0" applyFont="1" applyFill="1" applyBorder="1" applyAlignment="1">
      <alignment horizontal="left" vertical="center"/>
    </xf>
    <xf numFmtId="0" fontId="68" fillId="2" borderId="26" xfId="0" applyFont="1" applyFill="1" applyBorder="1" applyAlignment="1">
      <alignment horizontal="left" vertical="center"/>
    </xf>
    <xf numFmtId="0" fontId="68" fillId="2" borderId="16" xfId="0" applyFont="1" applyFill="1" applyBorder="1" applyAlignment="1">
      <alignment horizontal="left" vertical="center"/>
    </xf>
    <xf numFmtId="10" fontId="68" fillId="2" borderId="17" xfId="2" applyNumberFormat="1" applyFont="1" applyFill="1" applyBorder="1" applyAlignment="1">
      <alignment horizontal="center" vertical="center"/>
    </xf>
    <xf numFmtId="10" fontId="68" fillId="2" borderId="19" xfId="2" applyNumberFormat="1" applyFont="1" applyFill="1" applyBorder="1" applyAlignment="1">
      <alignment horizontal="center" vertical="center"/>
    </xf>
    <xf numFmtId="10" fontId="68" fillId="2" borderId="22" xfId="2" applyNumberFormat="1" applyFont="1" applyFill="1" applyBorder="1" applyAlignment="1">
      <alignment horizontal="center" vertical="center"/>
    </xf>
    <xf numFmtId="10" fontId="68" fillId="2" borderId="15" xfId="2" applyNumberFormat="1" applyFont="1" applyFill="1" applyBorder="1" applyAlignment="1">
      <alignment horizontal="center" vertical="center"/>
    </xf>
    <xf numFmtId="1" fontId="62" fillId="2" borderId="31" xfId="0" applyNumberFormat="1" applyFont="1" applyFill="1" applyBorder="1" applyAlignment="1">
      <alignment horizontal="center" vertical="center"/>
    </xf>
    <xf numFmtId="1" fontId="62" fillId="2" borderId="39" xfId="0" applyNumberFormat="1" applyFont="1" applyFill="1" applyBorder="1" applyAlignment="1">
      <alignment horizontal="center" vertical="center"/>
    </xf>
    <xf numFmtId="0" fontId="63" fillId="0" borderId="6" xfId="0" applyFont="1" applyBorder="1" applyAlignment="1">
      <alignment horizontal="left" vertical="center"/>
    </xf>
    <xf numFmtId="0" fontId="63" fillId="0" borderId="3" xfId="0" applyFont="1" applyBorder="1" applyAlignment="1">
      <alignment horizontal="left" vertical="center"/>
    </xf>
    <xf numFmtId="0" fontId="57" fillId="0" borderId="0" xfId="0" applyFont="1" applyAlignment="1">
      <alignment horizontal="left" vertical="top" wrapText="1"/>
    </xf>
    <xf numFmtId="0" fontId="68" fillId="2" borderId="32" xfId="0" applyFont="1" applyFill="1" applyBorder="1" applyAlignment="1">
      <alignment horizontal="left" vertical="center"/>
    </xf>
    <xf numFmtId="0" fontId="68" fillId="2" borderId="7" xfId="0" applyFont="1" applyFill="1" applyBorder="1" applyAlignment="1">
      <alignment horizontal="left" vertical="center"/>
    </xf>
    <xf numFmtId="0" fontId="68" fillId="2" borderId="3" xfId="0" applyFont="1" applyFill="1" applyBorder="1" applyAlignment="1">
      <alignment horizontal="left" vertical="center"/>
    </xf>
    <xf numFmtId="0" fontId="68" fillId="2" borderId="43" xfId="0" applyFont="1" applyFill="1" applyBorder="1" applyAlignment="1">
      <alignment horizontal="left" vertical="center"/>
    </xf>
    <xf numFmtId="0" fontId="68" fillId="2" borderId="9" xfId="0" applyFont="1" applyFill="1" applyBorder="1" applyAlignment="1">
      <alignment horizontal="left" vertical="center"/>
    </xf>
    <xf numFmtId="0" fontId="68" fillId="2" borderId="10" xfId="0" applyFont="1" applyFill="1" applyBorder="1" applyAlignment="1">
      <alignment horizontal="left" vertical="center"/>
    </xf>
    <xf numFmtId="0" fontId="45" fillId="0" borderId="0" xfId="0" applyFont="1" applyAlignment="1">
      <alignment horizontal="left" vertical="top" wrapText="1"/>
    </xf>
    <xf numFmtId="1" fontId="61" fillId="2" borderId="41" xfId="0" applyNumberFormat="1" applyFont="1" applyFill="1" applyBorder="1" applyAlignment="1">
      <alignment horizontal="center" vertical="center" wrapText="1"/>
    </xf>
    <xf numFmtId="1" fontId="61" fillId="2" borderId="40" xfId="0" applyNumberFormat="1" applyFont="1" applyFill="1" applyBorder="1" applyAlignment="1">
      <alignment horizontal="center" vertical="center" wrapText="1"/>
    </xf>
    <xf numFmtId="1" fontId="61" fillId="2" borderId="31" xfId="0" applyNumberFormat="1" applyFont="1" applyFill="1" applyBorder="1" applyAlignment="1">
      <alignment horizontal="center" vertical="center"/>
    </xf>
    <xf numFmtId="1" fontId="61" fillId="2" borderId="39" xfId="0" applyNumberFormat="1" applyFont="1" applyFill="1" applyBorder="1" applyAlignment="1">
      <alignment horizontal="center" vertical="center"/>
    </xf>
    <xf numFmtId="0" fontId="55" fillId="6" borderId="1" xfId="0" applyFont="1" applyFill="1" applyBorder="1" applyAlignment="1">
      <alignment horizontal="center" vertical="center" wrapText="1"/>
    </xf>
    <xf numFmtId="10" fontId="54" fillId="0" borderId="1" xfId="2" applyNumberFormat="1" applyFont="1" applyBorder="1" applyAlignment="1">
      <alignment horizontal="center" vertical="center"/>
    </xf>
    <xf numFmtId="0" fontId="55" fillId="6" borderId="1" xfId="0" applyFont="1" applyFill="1" applyBorder="1" applyAlignment="1">
      <alignment horizontal="center" vertical="center"/>
    </xf>
    <xf numFmtId="9" fontId="52" fillId="6" borderId="1" xfId="2" applyFont="1" applyFill="1" applyBorder="1" applyAlignment="1">
      <alignment horizontal="center" vertical="center"/>
    </xf>
    <xf numFmtId="0" fontId="57" fillId="0" borderId="9" xfId="0" applyFont="1" applyBorder="1" applyAlignment="1">
      <alignment horizontal="left" vertical="top" wrapText="1"/>
    </xf>
    <xf numFmtId="0" fontId="52" fillId="2" borderId="71" xfId="0" applyFont="1" applyFill="1" applyBorder="1" applyAlignment="1">
      <alignment horizontal="center"/>
    </xf>
    <xf numFmtId="0" fontId="52" fillId="2" borderId="28" xfId="0" applyFont="1" applyFill="1" applyBorder="1" applyAlignment="1">
      <alignment horizontal="center"/>
    </xf>
    <xf numFmtId="0" fontId="52" fillId="2" borderId="101" xfId="0" applyFont="1" applyFill="1" applyBorder="1" applyAlignment="1">
      <alignment horizontal="center"/>
    </xf>
    <xf numFmtId="0" fontId="51" fillId="0" borderId="30" xfId="0" applyFont="1" applyBorder="1" applyAlignment="1">
      <alignment horizontal="left" vertical="center" wrapText="1"/>
    </xf>
    <xf numFmtId="0" fontId="51" fillId="0" borderId="21" xfId="0" applyFont="1" applyBorder="1" applyAlignment="1">
      <alignment horizontal="left" vertical="center" wrapText="1"/>
    </xf>
    <xf numFmtId="0" fontId="51" fillId="0" borderId="13" xfId="0" applyFont="1" applyBorder="1" applyAlignment="1">
      <alignment horizontal="left" vertical="center"/>
    </xf>
    <xf numFmtId="0" fontId="51" fillId="0" borderId="2" xfId="0" applyFont="1" applyBorder="1" applyAlignment="1">
      <alignment horizontal="left" vertical="center"/>
    </xf>
    <xf numFmtId="0" fontId="51" fillId="0" borderId="5" xfId="0" applyFont="1" applyBorder="1" applyAlignment="1">
      <alignment horizontal="left" vertical="center"/>
    </xf>
    <xf numFmtId="9" fontId="52" fillId="6" borderId="6" xfId="2" applyFont="1" applyFill="1" applyBorder="1" applyAlignment="1">
      <alignment horizontal="center" vertical="center"/>
    </xf>
    <xf numFmtId="9" fontId="52" fillId="6" borderId="3" xfId="2" applyFont="1" applyFill="1" applyBorder="1" applyAlignment="1">
      <alignment horizontal="center" vertical="center"/>
    </xf>
    <xf numFmtId="0" fontId="51" fillId="0" borderId="6" xfId="0" applyFont="1" applyBorder="1" applyAlignment="1">
      <alignment horizontal="left" vertical="top" wrapText="1"/>
    </xf>
    <xf numFmtId="0" fontId="51" fillId="0" borderId="7" xfId="0" applyFont="1" applyBorder="1" applyAlignment="1">
      <alignment horizontal="left" vertical="top" wrapText="1"/>
    </xf>
    <xf numFmtId="0" fontId="51" fillId="0" borderId="3" xfId="0" applyFont="1" applyBorder="1" applyAlignment="1">
      <alignment horizontal="left" vertical="top" wrapText="1"/>
    </xf>
    <xf numFmtId="0" fontId="10" fillId="9" borderId="50" xfId="10" applyFont="1" applyFill="1" applyBorder="1" applyAlignment="1">
      <alignment horizontal="center" vertical="center"/>
    </xf>
    <xf numFmtId="0" fontId="8" fillId="2" borderId="0" xfId="10" applyFont="1" applyFill="1" applyAlignment="1">
      <alignment horizontal="center"/>
    </xf>
    <xf numFmtId="0" fontId="9" fillId="8" borderId="0" xfId="10" applyFont="1" applyFill="1" applyAlignment="1">
      <alignment horizontal="center"/>
    </xf>
    <xf numFmtId="0" fontId="10" fillId="9" borderId="45" xfId="10" applyFont="1" applyFill="1" applyBorder="1" applyAlignment="1">
      <alignment horizontal="center" vertical="center"/>
    </xf>
    <xf numFmtId="0" fontId="11" fillId="0" borderId="0" xfId="10" applyFont="1" applyAlignment="1">
      <alignment horizontal="left" vertical="center"/>
    </xf>
    <xf numFmtId="0" fontId="1" fillId="0" borderId="0" xfId="10" applyAlignment="1">
      <alignment horizontal="left" vertical="top" wrapText="1"/>
    </xf>
    <xf numFmtId="0" fontId="10" fillId="9" borderId="6" xfId="10" applyFont="1" applyFill="1" applyBorder="1" applyAlignment="1">
      <alignment horizontal="center" vertical="center"/>
    </xf>
    <xf numFmtId="0" fontId="10" fillId="9" borderId="7" xfId="10" applyFont="1" applyFill="1" applyBorder="1" applyAlignment="1">
      <alignment horizontal="center" vertical="center"/>
    </xf>
    <xf numFmtId="0" fontId="10" fillId="9" borderId="3" xfId="10" applyFont="1" applyFill="1" applyBorder="1" applyAlignment="1">
      <alignment horizontal="center" vertical="center"/>
    </xf>
    <xf numFmtId="0" fontId="11" fillId="0" borderId="0" xfId="10" applyFont="1" applyAlignment="1">
      <alignment horizontal="center" vertical="center" wrapText="1"/>
    </xf>
    <xf numFmtId="0" fontId="11" fillId="0" borderId="0" xfId="10" applyFont="1" applyAlignment="1">
      <alignment horizontal="center" vertical="top" wrapText="1"/>
    </xf>
    <xf numFmtId="0" fontId="14" fillId="0" borderId="0" xfId="10" applyFont="1" applyAlignment="1">
      <alignment horizontal="left" vertical="top" wrapText="1"/>
    </xf>
    <xf numFmtId="0" fontId="11" fillId="0" borderId="0" xfId="10" applyFont="1" applyAlignment="1">
      <alignment horizontal="left"/>
    </xf>
    <xf numFmtId="0" fontId="1" fillId="0" borderId="0" xfId="10" applyAlignment="1">
      <alignment vertical="top" wrapText="1"/>
    </xf>
    <xf numFmtId="0" fontId="16" fillId="0" borderId="0" xfId="10" applyFont="1" applyAlignment="1">
      <alignment horizontal="left" vertical="top" wrapText="1"/>
    </xf>
    <xf numFmtId="0" fontId="11" fillId="0" borderId="9" xfId="10" applyFont="1" applyBorder="1" applyAlignment="1">
      <alignment horizontal="left" vertical="center" wrapText="1"/>
    </xf>
    <xf numFmtId="0" fontId="11" fillId="0" borderId="0" xfId="10" applyFont="1" applyAlignment="1">
      <alignment horizontal="left" vertical="center" wrapText="1"/>
    </xf>
    <xf numFmtId="0" fontId="11" fillId="0" borderId="9" xfId="10" applyFont="1" applyBorder="1" applyAlignment="1">
      <alignment horizontal="left" wrapText="1"/>
    </xf>
    <xf numFmtId="0" fontId="11" fillId="0" borderId="0" xfId="10" applyFont="1" applyAlignment="1">
      <alignment horizontal="left" wrapText="1"/>
    </xf>
    <xf numFmtId="0" fontId="17" fillId="9" borderId="6" xfId="10" applyFont="1" applyFill="1" applyBorder="1" applyAlignment="1">
      <alignment horizontal="center" vertical="center"/>
    </xf>
    <xf numFmtId="0" fontId="17" fillId="9" borderId="7" xfId="10" applyFont="1" applyFill="1" applyBorder="1" applyAlignment="1">
      <alignment horizontal="center" vertical="center"/>
    </xf>
    <xf numFmtId="0" fontId="17" fillId="9" borderId="3" xfId="10" applyFont="1" applyFill="1" applyBorder="1" applyAlignment="1">
      <alignment horizontal="center" vertical="center"/>
    </xf>
    <xf numFmtId="0" fontId="11" fillId="0" borderId="9" xfId="10" applyFont="1" applyBorder="1" applyAlignment="1">
      <alignment horizontal="left" vertical="top" wrapText="1"/>
    </xf>
    <xf numFmtId="0" fontId="11" fillId="0" borderId="0" xfId="10" applyFont="1" applyAlignment="1">
      <alignment horizontal="left" vertical="top" wrapText="1"/>
    </xf>
    <xf numFmtId="0" fontId="18" fillId="9" borderId="6" xfId="10" applyFont="1" applyFill="1" applyBorder="1" applyAlignment="1">
      <alignment horizontal="center" vertical="center"/>
    </xf>
    <xf numFmtId="0" fontId="18" fillId="9" borderId="7" xfId="10" applyFont="1" applyFill="1" applyBorder="1" applyAlignment="1">
      <alignment horizontal="center" vertical="center"/>
    </xf>
    <xf numFmtId="0" fontId="18" fillId="9" borderId="3" xfId="10" applyFont="1" applyFill="1" applyBorder="1" applyAlignment="1">
      <alignment horizontal="center" vertical="center"/>
    </xf>
    <xf numFmtId="0" fontId="1" fillId="0" borderId="0" xfId="10" applyAlignment="1">
      <alignment horizontal="center" vertical="center" wrapText="1"/>
    </xf>
    <xf numFmtId="0" fontId="19" fillId="0" borderId="0" xfId="10" applyFont="1" applyAlignment="1">
      <alignment horizontal="left" wrapText="1"/>
    </xf>
    <xf numFmtId="0" fontId="20" fillId="3" borderId="0" xfId="10" applyFont="1" applyFill="1" applyAlignment="1">
      <alignment horizontal="left" vertical="center" wrapText="1"/>
    </xf>
    <xf numFmtId="0" fontId="1" fillId="0" borderId="0" xfId="10" applyAlignment="1">
      <alignment horizontal="left" wrapText="1"/>
    </xf>
    <xf numFmtId="0" fontId="4" fillId="9" borderId="6" xfId="10" applyFont="1" applyFill="1" applyBorder="1" applyAlignment="1">
      <alignment horizontal="center" vertical="center"/>
    </xf>
    <xf numFmtId="0" fontId="4" fillId="9" borderId="7" xfId="10" applyFont="1" applyFill="1" applyBorder="1" applyAlignment="1">
      <alignment horizontal="center" vertical="center"/>
    </xf>
    <xf numFmtId="0" fontId="4" fillId="9" borderId="3" xfId="10" applyFont="1" applyFill="1" applyBorder="1" applyAlignment="1">
      <alignment horizontal="center" vertical="center"/>
    </xf>
    <xf numFmtId="0" fontId="0" fillId="0" borderId="0" xfId="0" applyAlignment="1">
      <alignment horizontal="left" vertical="top" wrapText="1"/>
    </xf>
    <xf numFmtId="0" fontId="20" fillId="0" borderId="1" xfId="10" applyFont="1" applyBorder="1" applyAlignment="1">
      <alignment horizontal="center" vertical="center" wrapText="1"/>
    </xf>
    <xf numFmtId="0" fontId="21" fillId="11" borderId="1" xfId="10" applyFont="1" applyFill="1" applyBorder="1" applyAlignment="1">
      <alignment horizontal="center" vertical="center" wrapText="1"/>
    </xf>
    <xf numFmtId="0" fontId="22" fillId="0" borderId="1" xfId="10" applyFont="1" applyBorder="1" applyAlignment="1">
      <alignment horizontal="center" vertical="center" wrapText="1"/>
    </xf>
    <xf numFmtId="0" fontId="24" fillId="11" borderId="6" xfId="10" applyFont="1" applyFill="1" applyBorder="1" applyAlignment="1">
      <alignment horizontal="center"/>
    </xf>
    <xf numFmtId="0" fontId="20" fillId="0" borderId="8" xfId="10" applyFont="1" applyBorder="1" applyAlignment="1">
      <alignment horizontal="center" vertical="center" wrapText="1"/>
    </xf>
    <xf numFmtId="0" fontId="20" fillId="0" borderId="0" xfId="0" applyFont="1" applyAlignment="1">
      <alignment horizontal="left" vertical="center" wrapText="1"/>
    </xf>
    <xf numFmtId="0" fontId="25" fillId="11" borderId="51" xfId="10" applyFont="1" applyFill="1" applyBorder="1" applyAlignment="1">
      <alignment horizontal="center" vertical="center" wrapText="1"/>
    </xf>
  </cellXfs>
  <cellStyles count="18">
    <cellStyle name="Hipervínculo" xfId="15" builtinId="8"/>
    <cellStyle name="Millares" xfId="3" builtinId="3"/>
    <cellStyle name="Millares [0]" xfId="1" builtinId="6"/>
    <cellStyle name="Normal" xfId="0" builtinId="0"/>
    <cellStyle name="Normal 2" xfId="4" xr:uid="{10CD33EF-E3FA-4EB8-88AE-C4DE8C34FCFE}"/>
    <cellStyle name="Normal 2 2 2" xfId="8" xr:uid="{FB6FC70A-DE22-4824-ACDF-640D0627456D}"/>
    <cellStyle name="Normal 2 2 2 2" xfId="11" xr:uid="{201BFECD-7414-4D1D-A8B6-369DC97EA615}"/>
    <cellStyle name="Normal 2 3" xfId="5" xr:uid="{36B17551-43A1-44D8-9A91-FE81BD990CCC}"/>
    <cellStyle name="Normal 2 4 2" xfId="12" xr:uid="{953CE94E-2AE9-4150-BB0C-D21F9C0C6DB3}"/>
    <cellStyle name="Normal 24 2" xfId="9" xr:uid="{72C22CEC-8E96-4F16-8AB4-79802D1B127C}"/>
    <cellStyle name="Normal 29" xfId="10" xr:uid="{F9646D53-ADA6-408B-8EA3-1D68BE2B9D0B}"/>
    <cellStyle name="Normal 3 2" xfId="6" xr:uid="{2CAB41EB-66EE-43CC-8518-46E2DB46E2A1}"/>
    <cellStyle name="Normal 4" xfId="16" xr:uid="{D7ED63E4-08BA-44A4-BF64-F70B09DC93BF}"/>
    <cellStyle name="Normal 6" xfId="17" xr:uid="{414B7D77-7371-4FCD-B5B3-7A86C26CE2C1}"/>
    <cellStyle name="Porcentaje" xfId="2" builtinId="5"/>
    <cellStyle name="Porcentaje 19" xfId="14" xr:uid="{B24C551D-CD6E-4A4A-A66A-A5F6FB62EA4D}"/>
    <cellStyle name="Porcentaje 2" xfId="7" xr:uid="{E9740E20-ACCA-4E25-882F-10EDEDC47608}"/>
    <cellStyle name="Porcentaje 3" xfId="13" xr:uid="{F3D5DC5F-7227-466A-8E8F-99964E207F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0.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3.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4.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5.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6.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7.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8.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9.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0.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1.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2.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3.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4.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chemeClr val="tx1">
                    <a:lumMod val="65000"/>
                    <a:lumOff val="35000"/>
                  </a:schemeClr>
                </a:solidFill>
                <a:latin typeface="+mn-lt"/>
                <a:ea typeface="+mn-ea"/>
                <a:cs typeface="+mn-cs"/>
              </a:defRPr>
            </a:pPr>
            <a:r>
              <a:rPr lang="es-CO"/>
              <a:t>MAYORES CONSULTAS POR TEMAS 2016</a:t>
            </a:r>
          </a:p>
          <a:p>
            <a:pPr>
              <a:defRPr sz="1800" b="1" i="0" u="none" strike="noStrike" kern="1200" cap="all" spc="50" baseline="0">
                <a:solidFill>
                  <a:schemeClr val="tx1">
                    <a:lumMod val="65000"/>
                    <a:lumOff val="35000"/>
                  </a:schemeClr>
                </a:solidFill>
                <a:latin typeface="+mn-lt"/>
                <a:ea typeface="+mn-ea"/>
                <a:cs typeface="+mn-cs"/>
              </a:defRPr>
            </a:pPr>
            <a:r>
              <a:rPr lang="es-CO"/>
              <a:t>CANAL TELEFONICO Y VIRTUAL</a:t>
            </a:r>
          </a:p>
        </c:rich>
      </c:tx>
      <c:layout>
        <c:manualLayout>
          <c:xMode val="edge"/>
          <c:yMode val="edge"/>
          <c:x val="0.25618373619527923"/>
          <c:y val="3.8873423650326536E-3"/>
        </c:manualLayout>
      </c:layout>
      <c:overlay val="0"/>
      <c:spPr>
        <a:noFill/>
        <a:ln w="25400">
          <a:noFill/>
        </a:ln>
      </c:sp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7.7865319073921732E-2"/>
          <c:y val="0.17141808141034393"/>
          <c:w val="0.90079225193721113"/>
          <c:h val="0.4787327975150259"/>
        </c:manualLayout>
      </c:layout>
      <c:bar3DChart>
        <c:barDir val="col"/>
        <c:grouping val="clustered"/>
        <c:varyColors val="0"/>
        <c:ser>
          <c:idx val="0"/>
          <c:order val="0"/>
          <c:tx>
            <c:v>RUT</c:v>
          </c:tx>
          <c:spPr>
            <a:gradFill>
              <a:gsLst>
                <a:gs pos="100000">
                  <a:schemeClr val="accent1">
                    <a:alpha val="0"/>
                  </a:schemeClr>
                </a:gs>
                <a:gs pos="50000">
                  <a:schemeClr val="accent1"/>
                </a:gs>
              </a:gsLst>
              <a:lin ang="5400000" scaled="0"/>
            </a:gradFill>
            <a:ln>
              <a:noFill/>
            </a:ln>
            <a:effectLst/>
            <a:sp3d/>
          </c:spPr>
          <c:invertIfNegative val="0"/>
          <c:cat>
            <c:strLit>
              <c:ptCount val="12"/>
              <c:pt idx="0">
                <c:v>ENERO</c:v>
              </c:pt>
              <c:pt idx="1">
                <c:v>FEBRERO </c:v>
              </c:pt>
              <c:pt idx="2">
                <c:v>MARZO</c:v>
              </c:pt>
              <c:pt idx="3">
                <c:v>ABRIL</c:v>
              </c:pt>
              <c:pt idx="4">
                <c:v>MAYO</c:v>
              </c:pt>
              <c:pt idx="5">
                <c:v>JUNIO</c:v>
              </c:pt>
              <c:pt idx="6">
                <c:v>JULIO</c:v>
              </c:pt>
              <c:pt idx="7">
                <c:v>AGOSTO</c:v>
              </c:pt>
              <c:pt idx="8">
                <c:v>SEPTIEMBRE</c:v>
              </c:pt>
              <c:pt idx="9">
                <c:v>OCTUBRE</c:v>
              </c:pt>
              <c:pt idx="10">
                <c:v>NOVIEMBRE</c:v>
              </c:pt>
              <c:pt idx="11">
                <c:v>DICIEMBRE</c:v>
              </c:pt>
            </c:strLit>
          </c:cat>
          <c:val>
            <c:numLit>
              <c:formatCode>General</c:formatCode>
              <c:ptCount val="12"/>
              <c:pt idx="0">
                <c:v>45938</c:v>
              </c:pt>
              <c:pt idx="1">
                <c:v>62262</c:v>
              </c:pt>
              <c:pt idx="2">
                <c:v>0</c:v>
              </c:pt>
              <c:pt idx="3">
                <c:v>0</c:v>
              </c:pt>
              <c:pt idx="4">
                <c:v>0</c:v>
              </c:pt>
              <c:pt idx="5">
                <c:v>0</c:v>
              </c:pt>
              <c:pt idx="6">
                <c:v>0</c:v>
              </c:pt>
              <c:pt idx="7">
                <c:v>0</c:v>
              </c:pt>
              <c:pt idx="8">
                <c:v>0</c:v>
              </c:pt>
              <c:pt idx="9">
                <c:v>0</c:v>
              </c:pt>
              <c:pt idx="10">
                <c:v>0</c:v>
              </c:pt>
              <c:pt idx="11">
                <c:v>0</c:v>
              </c:pt>
            </c:numLit>
          </c:val>
          <c:extLst>
            <c:ext xmlns:c16="http://schemas.microsoft.com/office/drawing/2014/chart" uri="{C3380CC4-5D6E-409C-BE32-E72D297353CC}">
              <c16:uniqueId val="{00000000-FE21-45A2-94B5-4F268EADFF43}"/>
            </c:ext>
          </c:extLst>
        </c:ser>
        <c:ser>
          <c:idx val="2"/>
          <c:order val="1"/>
          <c:tx>
            <c:v>TRIBUTARIO</c:v>
          </c:tx>
          <c:spPr>
            <a:gradFill>
              <a:gsLst>
                <a:gs pos="100000">
                  <a:schemeClr val="accent3">
                    <a:alpha val="0"/>
                  </a:schemeClr>
                </a:gs>
                <a:gs pos="50000">
                  <a:schemeClr val="accent3"/>
                </a:gs>
              </a:gsLst>
              <a:lin ang="5400000" scaled="0"/>
            </a:gradFill>
            <a:ln>
              <a:noFill/>
            </a:ln>
            <a:effectLst/>
            <a:sp3d/>
          </c:spPr>
          <c:invertIfNegative val="0"/>
          <c:cat>
            <c:strLit>
              <c:ptCount val="12"/>
              <c:pt idx="0">
                <c:v>ENERO</c:v>
              </c:pt>
              <c:pt idx="1">
                <c:v>FEBRERO </c:v>
              </c:pt>
              <c:pt idx="2">
                <c:v>MARZO</c:v>
              </c:pt>
              <c:pt idx="3">
                <c:v>ABRIL</c:v>
              </c:pt>
              <c:pt idx="4">
                <c:v>MAYO</c:v>
              </c:pt>
              <c:pt idx="5">
                <c:v>JUNIO</c:v>
              </c:pt>
              <c:pt idx="6">
                <c:v>JULIO</c:v>
              </c:pt>
              <c:pt idx="7">
                <c:v>AGOSTO</c:v>
              </c:pt>
              <c:pt idx="8">
                <c:v>SEPTIEMBRE</c:v>
              </c:pt>
              <c:pt idx="9">
                <c:v>OCTUBRE</c:v>
              </c:pt>
              <c:pt idx="10">
                <c:v>NOVIEMBRE</c:v>
              </c:pt>
              <c:pt idx="11">
                <c:v>DICIEMBRE</c:v>
              </c:pt>
            </c:strLit>
          </c:cat>
          <c:val>
            <c:numLit>
              <c:formatCode>General</c:formatCode>
              <c:ptCount val="12"/>
              <c:pt idx="0">
                <c:v>28931</c:v>
              </c:pt>
              <c:pt idx="1">
                <c:v>30549</c:v>
              </c:pt>
              <c:pt idx="2">
                <c:v>0</c:v>
              </c:pt>
              <c:pt idx="3">
                <c:v>0</c:v>
              </c:pt>
              <c:pt idx="4">
                <c:v>0</c:v>
              </c:pt>
              <c:pt idx="5">
                <c:v>0</c:v>
              </c:pt>
              <c:pt idx="6">
                <c:v>0</c:v>
              </c:pt>
              <c:pt idx="7">
                <c:v>0</c:v>
              </c:pt>
              <c:pt idx="8">
                <c:v>0</c:v>
              </c:pt>
              <c:pt idx="9">
                <c:v>0</c:v>
              </c:pt>
              <c:pt idx="10">
                <c:v>0</c:v>
              </c:pt>
              <c:pt idx="11">
                <c:v>0</c:v>
              </c:pt>
            </c:numLit>
          </c:val>
          <c:extLst>
            <c:ext xmlns:c16="http://schemas.microsoft.com/office/drawing/2014/chart" uri="{C3380CC4-5D6E-409C-BE32-E72D297353CC}">
              <c16:uniqueId val="{00000001-FE21-45A2-94B5-4F268EADFF43}"/>
            </c:ext>
          </c:extLst>
        </c:ser>
        <c:ser>
          <c:idx val="6"/>
          <c:order val="2"/>
          <c:tx>
            <c:v>DEV Y COMP</c:v>
          </c:tx>
          <c:spPr>
            <a:gradFill>
              <a:gsLst>
                <a:gs pos="100000">
                  <a:schemeClr val="accent1">
                    <a:lumMod val="60000"/>
                    <a:alpha val="0"/>
                  </a:schemeClr>
                </a:gs>
                <a:gs pos="50000">
                  <a:schemeClr val="accent1">
                    <a:lumMod val="60000"/>
                  </a:schemeClr>
                </a:gs>
              </a:gsLst>
              <a:lin ang="5400000" scaled="0"/>
            </a:gradFill>
            <a:ln>
              <a:noFill/>
            </a:ln>
            <a:effectLst/>
            <a:sp3d/>
          </c:spPr>
          <c:invertIfNegative val="0"/>
          <c:cat>
            <c:strLit>
              <c:ptCount val="12"/>
              <c:pt idx="0">
                <c:v>ENERO</c:v>
              </c:pt>
              <c:pt idx="1">
                <c:v>FEBRERO </c:v>
              </c:pt>
              <c:pt idx="2">
                <c:v>MARZO</c:v>
              </c:pt>
              <c:pt idx="3">
                <c:v>ABRIL</c:v>
              </c:pt>
              <c:pt idx="4">
                <c:v>MAYO</c:v>
              </c:pt>
              <c:pt idx="5">
                <c:v>JUNIO</c:v>
              </c:pt>
              <c:pt idx="6">
                <c:v>JULIO</c:v>
              </c:pt>
              <c:pt idx="7">
                <c:v>AGOSTO</c:v>
              </c:pt>
              <c:pt idx="8">
                <c:v>SEPTIEMBRE</c:v>
              </c:pt>
              <c:pt idx="9">
                <c:v>OCTUBRE</c:v>
              </c:pt>
              <c:pt idx="10">
                <c:v>NOVIEMBRE</c:v>
              </c:pt>
              <c:pt idx="11">
                <c:v>DICIEMBRE</c:v>
              </c:pt>
            </c:strLit>
          </c:cat>
          <c:val>
            <c:numLit>
              <c:formatCode>General</c:formatCode>
              <c:ptCount val="12"/>
              <c:pt idx="0">
                <c:v>5439</c:v>
              </c:pt>
              <c:pt idx="1">
                <c:v>7946</c:v>
              </c:pt>
              <c:pt idx="2">
                <c:v>0</c:v>
              </c:pt>
              <c:pt idx="3">
                <c:v>0</c:v>
              </c:pt>
              <c:pt idx="4">
                <c:v>0</c:v>
              </c:pt>
              <c:pt idx="5">
                <c:v>0</c:v>
              </c:pt>
              <c:pt idx="6">
                <c:v>0</c:v>
              </c:pt>
              <c:pt idx="7">
                <c:v>0</c:v>
              </c:pt>
              <c:pt idx="8">
                <c:v>0</c:v>
              </c:pt>
              <c:pt idx="9">
                <c:v>0</c:v>
              </c:pt>
              <c:pt idx="10">
                <c:v>0</c:v>
              </c:pt>
              <c:pt idx="11">
                <c:v>0</c:v>
              </c:pt>
            </c:numLit>
          </c:val>
          <c:extLst>
            <c:ext xmlns:c16="http://schemas.microsoft.com/office/drawing/2014/chart" uri="{C3380CC4-5D6E-409C-BE32-E72D297353CC}">
              <c16:uniqueId val="{00000002-FE21-45A2-94B5-4F268EADFF43}"/>
            </c:ext>
          </c:extLst>
        </c:ser>
        <c:ser>
          <c:idx val="1"/>
          <c:order val="3"/>
          <c:tx>
            <c:v>"MECAN.DIGITAL</c:v>
          </c:tx>
          <c:spPr>
            <a:gradFill>
              <a:gsLst>
                <a:gs pos="100000">
                  <a:schemeClr val="accent2">
                    <a:alpha val="0"/>
                  </a:schemeClr>
                </a:gs>
                <a:gs pos="50000">
                  <a:schemeClr val="accent2"/>
                </a:gs>
              </a:gsLst>
              <a:lin ang="5400000" scaled="0"/>
            </a:gradFill>
            <a:ln>
              <a:noFill/>
            </a:ln>
            <a:effectLst/>
            <a:sp3d/>
          </c:spPr>
          <c:invertIfNegative val="0"/>
          <c:cat>
            <c:strLit>
              <c:ptCount val="12"/>
              <c:pt idx="0">
                <c:v>ENERO</c:v>
              </c:pt>
              <c:pt idx="1">
                <c:v>FEBRERO </c:v>
              </c:pt>
              <c:pt idx="2">
                <c:v>MARZO</c:v>
              </c:pt>
              <c:pt idx="3">
                <c:v>ABRIL</c:v>
              </c:pt>
              <c:pt idx="4">
                <c:v>MAYO</c:v>
              </c:pt>
              <c:pt idx="5">
                <c:v>JUNIO</c:v>
              </c:pt>
              <c:pt idx="6">
                <c:v>JULIO</c:v>
              </c:pt>
              <c:pt idx="7">
                <c:v>AGOSTO</c:v>
              </c:pt>
              <c:pt idx="8">
                <c:v>SEPTIEMBRE</c:v>
              </c:pt>
              <c:pt idx="9">
                <c:v>OCTUBRE</c:v>
              </c:pt>
              <c:pt idx="10">
                <c:v>NOVIEMBRE</c:v>
              </c:pt>
              <c:pt idx="11">
                <c:v>DICIEMBRE</c:v>
              </c:pt>
            </c:strLit>
          </c:cat>
          <c:val>
            <c:numLit>
              <c:formatCode>General</c:formatCode>
              <c:ptCount val="12"/>
              <c:pt idx="0">
                <c:v>12591</c:v>
              </c:pt>
              <c:pt idx="1">
                <c:v>8205</c:v>
              </c:pt>
              <c:pt idx="2">
                <c:v>0</c:v>
              </c:pt>
              <c:pt idx="3">
                <c:v>0</c:v>
              </c:pt>
              <c:pt idx="4">
                <c:v>0</c:v>
              </c:pt>
              <c:pt idx="5">
                <c:v>0</c:v>
              </c:pt>
              <c:pt idx="6">
                <c:v>0</c:v>
              </c:pt>
              <c:pt idx="7">
                <c:v>0</c:v>
              </c:pt>
              <c:pt idx="8">
                <c:v>0</c:v>
              </c:pt>
              <c:pt idx="9">
                <c:v>0</c:v>
              </c:pt>
              <c:pt idx="10">
                <c:v>0</c:v>
              </c:pt>
              <c:pt idx="11">
                <c:v>0</c:v>
              </c:pt>
            </c:numLit>
          </c:val>
          <c:extLst>
            <c:ext xmlns:c16="http://schemas.microsoft.com/office/drawing/2014/chart" uri="{C3380CC4-5D6E-409C-BE32-E72D297353CC}">
              <c16:uniqueId val="{00000003-FE21-45A2-94B5-4F268EADFF43}"/>
            </c:ext>
          </c:extLst>
        </c:ser>
        <c:ser>
          <c:idx val="8"/>
          <c:order val="4"/>
          <c:tx>
            <c:v>"OTROS SERV"</c:v>
          </c:tx>
          <c:spPr>
            <a:gradFill>
              <a:gsLst>
                <a:gs pos="100000">
                  <a:schemeClr val="accent3">
                    <a:lumMod val="60000"/>
                    <a:alpha val="0"/>
                  </a:schemeClr>
                </a:gs>
                <a:gs pos="50000">
                  <a:schemeClr val="accent3">
                    <a:lumMod val="60000"/>
                  </a:schemeClr>
                </a:gs>
              </a:gsLst>
              <a:lin ang="5400000" scaled="0"/>
            </a:gradFill>
            <a:ln>
              <a:noFill/>
            </a:ln>
            <a:effectLst/>
            <a:sp3d/>
          </c:spPr>
          <c:invertIfNegative val="0"/>
          <c:cat>
            <c:strLit>
              <c:ptCount val="12"/>
              <c:pt idx="0">
                <c:v>ENERO</c:v>
              </c:pt>
              <c:pt idx="1">
                <c:v>FEBRERO </c:v>
              </c:pt>
              <c:pt idx="2">
                <c:v>MARZO</c:v>
              </c:pt>
              <c:pt idx="3">
                <c:v>ABRIL</c:v>
              </c:pt>
              <c:pt idx="4">
                <c:v>MAYO</c:v>
              </c:pt>
              <c:pt idx="5">
                <c:v>JUNIO</c:v>
              </c:pt>
              <c:pt idx="6">
                <c:v>JULIO</c:v>
              </c:pt>
              <c:pt idx="7">
                <c:v>AGOSTO</c:v>
              </c:pt>
              <c:pt idx="8">
                <c:v>SEPTIEMBRE</c:v>
              </c:pt>
              <c:pt idx="9">
                <c:v>OCTUBRE</c:v>
              </c:pt>
              <c:pt idx="10">
                <c:v>NOVIEMBRE</c:v>
              </c:pt>
              <c:pt idx="11">
                <c:v>DICIEMBRE</c:v>
              </c:pt>
            </c:strLit>
          </c:cat>
          <c:val>
            <c:numLit>
              <c:formatCode>General</c:formatCode>
              <c:ptCount val="12"/>
              <c:pt idx="0">
                <c:v>3481</c:v>
              </c:pt>
              <c:pt idx="1">
                <c:v>2746</c:v>
              </c:pt>
              <c:pt idx="2">
                <c:v>0</c:v>
              </c:pt>
              <c:pt idx="3">
                <c:v>0</c:v>
              </c:pt>
              <c:pt idx="4">
                <c:v>0</c:v>
              </c:pt>
              <c:pt idx="5">
                <c:v>0</c:v>
              </c:pt>
              <c:pt idx="6">
                <c:v>0</c:v>
              </c:pt>
              <c:pt idx="7">
                <c:v>0</c:v>
              </c:pt>
              <c:pt idx="8">
                <c:v>0</c:v>
              </c:pt>
              <c:pt idx="9">
                <c:v>0</c:v>
              </c:pt>
              <c:pt idx="10">
                <c:v>0</c:v>
              </c:pt>
              <c:pt idx="11">
                <c:v>0</c:v>
              </c:pt>
            </c:numLit>
          </c:val>
          <c:extLst>
            <c:ext xmlns:c16="http://schemas.microsoft.com/office/drawing/2014/chart" uri="{C3380CC4-5D6E-409C-BE32-E72D297353CC}">
              <c16:uniqueId val="{00000004-FE21-45A2-94B5-4F268EADFF43}"/>
            </c:ext>
          </c:extLst>
        </c:ser>
        <c:dLbls>
          <c:showLegendKey val="0"/>
          <c:showVal val="0"/>
          <c:showCatName val="0"/>
          <c:showSerName val="0"/>
          <c:showPercent val="0"/>
          <c:showBubbleSize val="0"/>
        </c:dLbls>
        <c:gapWidth val="150"/>
        <c:gapDepth val="0"/>
        <c:shape val="box"/>
        <c:axId val="297953848"/>
        <c:axId val="297954240"/>
        <c:axId val="0"/>
      </c:bar3DChart>
      <c:catAx>
        <c:axId val="297953848"/>
        <c:scaling>
          <c:orientation val="minMax"/>
        </c:scaling>
        <c:delete val="0"/>
        <c:axPos val="b"/>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7954240"/>
        <c:crosses val="autoZero"/>
        <c:auto val="1"/>
        <c:lblAlgn val="ctr"/>
        <c:lblOffset val="100"/>
        <c:noMultiLvlLbl val="0"/>
      </c:catAx>
      <c:valAx>
        <c:axId val="297954240"/>
        <c:scaling>
          <c:orientation val="minMax"/>
          <c:max val="75000"/>
          <c:min val="5000"/>
        </c:scaling>
        <c:delete val="0"/>
        <c:axPos val="l"/>
        <c:majorGridlines>
          <c:spPr>
            <a:ln w="9525" cap="flat" cmpd="sng" algn="ctr">
              <a:solidFill>
                <a:schemeClr val="tx1">
                  <a:lumMod val="5000"/>
                  <a:lumOff val="9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97953848"/>
        <c:crosses val="autoZero"/>
        <c:crossBetween val="between"/>
        <c:majorUnit val="10000"/>
        <c:minorUnit val="1000"/>
      </c:valAx>
      <c:spPr>
        <a:noFill/>
        <a:ln w="25400">
          <a:noFill/>
        </a:ln>
      </c:spPr>
    </c:plotArea>
    <c:legend>
      <c:legendPos val="b"/>
      <c:legendEntry>
        <c:idx val="0"/>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Entry>
      <c:legendEntry>
        <c:idx val="1"/>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Entry>
      <c:legendEntry>
        <c:idx val="2"/>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Entry>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baseline="0">
                <a:solidFill>
                  <a:schemeClr val="bg1"/>
                </a:solidFill>
                <a:latin typeface="Aptos Narrow" panose="020B0004020202020204" pitchFamily="34" charset="0"/>
                <a:ea typeface="+mn-ea"/>
                <a:cs typeface="+mn-cs"/>
              </a:defRPr>
            </a:pPr>
            <a:r>
              <a:rPr lang="es-CO" sz="1100" b="0">
                <a:solidFill>
                  <a:schemeClr val="bg1"/>
                </a:solidFill>
                <a:latin typeface="Aptos Narrow" panose="020B0004020202020204" pitchFamily="34" charset="0"/>
              </a:rPr>
              <a:t>Solicitudes</a:t>
            </a:r>
            <a:r>
              <a:rPr lang="es-CO" sz="1100" b="0" baseline="0">
                <a:solidFill>
                  <a:schemeClr val="bg1"/>
                </a:solidFill>
                <a:latin typeface="Aptos Narrow" panose="020B0004020202020204" pitchFamily="34" charset="0"/>
              </a:rPr>
              <a:t> recibidas 2025 vs. 2026</a:t>
            </a:r>
            <a:endParaRPr lang="es-CO" sz="1100" b="0">
              <a:solidFill>
                <a:schemeClr val="bg1"/>
              </a:solidFill>
              <a:latin typeface="Aptos Narrow" panose="020B0004020202020204" pitchFamily="34" charset="0"/>
            </a:endParaRPr>
          </a:p>
        </c:rich>
      </c:tx>
      <c:overlay val="0"/>
      <c:spPr>
        <a:solidFill>
          <a:schemeClr val="accent1">
            <a:lumMod val="50000"/>
          </a:schemeClr>
        </a:solidFill>
        <a:ln>
          <a:noFill/>
        </a:ln>
        <a:effectLst/>
      </c:spPr>
      <c:txPr>
        <a:bodyPr rot="0" spcFirstLastPara="1" vertOverflow="ellipsis" vert="horz" wrap="square" anchor="ctr" anchorCtr="1"/>
        <a:lstStyle/>
        <a:p>
          <a:pPr>
            <a:defRPr sz="1100" b="0" i="0" u="none" strike="noStrike" kern="1200" baseline="0">
              <a:solidFill>
                <a:schemeClr val="bg1"/>
              </a:solidFill>
              <a:latin typeface="Aptos Narrow" panose="020B0004020202020204" pitchFamily="34" charset="0"/>
              <a:ea typeface="+mn-ea"/>
              <a:cs typeface="+mn-cs"/>
            </a:defRPr>
          </a:pPr>
          <a:endParaRPr lang="es-CO"/>
        </a:p>
      </c:txPr>
    </c:title>
    <c:autoTitleDeleted val="0"/>
    <c:plotArea>
      <c:layout>
        <c:manualLayout>
          <c:layoutTarget val="inner"/>
          <c:xMode val="edge"/>
          <c:yMode val="edge"/>
          <c:x val="0.11176423822632096"/>
          <c:y val="0.20784123330042059"/>
          <c:w val="0.85566578199848242"/>
          <c:h val="0.61263412851243504"/>
        </c:manualLayout>
      </c:layout>
      <c:barChart>
        <c:barDir val="col"/>
        <c:grouping val="clustered"/>
        <c:varyColors val="0"/>
        <c:ser>
          <c:idx val="0"/>
          <c:order val="0"/>
          <c:tx>
            <c:strRef>
              <c:f>PQSRD!$C$81</c:f>
              <c:strCache>
                <c:ptCount val="1"/>
                <c:pt idx="0">
                  <c:v>AÑO 2025</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3900000" spcFirstLastPara="1" vertOverflow="clip" horzOverflow="clip"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PQSRD!$B$82:$B$94</c15:sqref>
                  </c15:fullRef>
                </c:ext>
              </c:extLst>
              <c:f>PQSRD!$B$82:$B$87</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PQSRD!$C$82:$C$94</c15:sqref>
                  </c15:fullRef>
                </c:ext>
              </c:extLst>
              <c:f>PQSRD!$C$82:$C$87</c:f>
              <c:numCache>
                <c:formatCode>#,##0</c:formatCode>
                <c:ptCount val="6"/>
                <c:pt idx="0">
                  <c:v>23171</c:v>
                </c:pt>
                <c:pt idx="1">
                  <c:v>25602</c:v>
                </c:pt>
                <c:pt idx="2">
                  <c:v>24011</c:v>
                </c:pt>
                <c:pt idx="3">
                  <c:v>25944</c:v>
                </c:pt>
                <c:pt idx="4">
                  <c:v>33868</c:v>
                </c:pt>
                <c:pt idx="5">
                  <c:v>29123</c:v>
                </c:pt>
              </c:numCache>
            </c:numRef>
          </c:val>
          <c:extLst>
            <c:ext xmlns:c16="http://schemas.microsoft.com/office/drawing/2014/chart" uri="{C3380CC4-5D6E-409C-BE32-E72D297353CC}">
              <c16:uniqueId val="{00000000-7A8E-4370-A20B-91B348B85BEF}"/>
            </c:ext>
          </c:extLst>
        </c:ser>
        <c:ser>
          <c:idx val="1"/>
          <c:order val="1"/>
          <c:tx>
            <c:strRef>
              <c:f>PQSRD!$D$81</c:f>
              <c:strCache>
                <c:ptCount val="1"/>
                <c:pt idx="0">
                  <c:v>AÑO 2026</c:v>
                </c:pt>
              </c:strCache>
            </c:strRef>
          </c:tx>
          <c:spPr>
            <a:solidFill>
              <a:schemeClr val="accent2"/>
            </a:solidFill>
            <a:ln>
              <a:noFill/>
            </a:ln>
            <a:effectLst>
              <a:outerShdw blurRad="57150" dist="19050" dir="5400000" algn="ctr" rotWithShape="0">
                <a:srgbClr val="000000">
                  <a:alpha val="63000"/>
                </a:srgbClr>
              </a:outerShdw>
            </a:effectLst>
          </c:spPr>
          <c:invertIfNegative val="0"/>
          <c:dLbls>
            <c:spPr>
              <a:noFill/>
              <a:ln>
                <a:noFill/>
              </a:ln>
              <a:effectLst/>
            </c:spPr>
            <c:txPr>
              <a:bodyPr rot="-39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PQSRD!$B$82:$B$94</c15:sqref>
                  </c15:fullRef>
                </c:ext>
              </c:extLst>
              <c:f>PQSRD!$B$82:$B$87</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PQSRD!$D$82:$D$94</c15:sqref>
                  </c15:fullRef>
                </c:ext>
              </c:extLst>
              <c:f>PQSRD!$D$82:$D$87</c:f>
              <c:numCache>
                <c:formatCode>#,##0</c:formatCode>
                <c:ptCount val="6"/>
                <c:pt idx="0">
                  <c:v>31800</c:v>
                </c:pt>
                <c:pt idx="1">
                  <c:v>32042</c:v>
                </c:pt>
                <c:pt idx="2">
                  <c:v>36501</c:v>
                </c:pt>
                <c:pt idx="3">
                  <c:v>42128</c:v>
                </c:pt>
                <c:pt idx="4">
                  <c:v>33750</c:v>
                </c:pt>
                <c:pt idx="5">
                  <c:v>34432</c:v>
                </c:pt>
              </c:numCache>
            </c:numRef>
          </c:val>
          <c:extLst>
            <c:ext xmlns:c16="http://schemas.microsoft.com/office/drawing/2014/chart" uri="{C3380CC4-5D6E-409C-BE32-E72D297353CC}">
              <c16:uniqueId val="{00000001-7A8E-4370-A20B-91B348B85BEF}"/>
            </c:ext>
          </c:extLst>
        </c:ser>
        <c:dLbls>
          <c:showLegendKey val="0"/>
          <c:showVal val="0"/>
          <c:showCatName val="0"/>
          <c:showSerName val="0"/>
          <c:showPercent val="0"/>
          <c:showBubbleSize val="0"/>
        </c:dLbls>
        <c:gapWidth val="200"/>
        <c:axId val="92822368"/>
        <c:axId val="92824768"/>
        <c:extLst>
          <c:ext xmlns:c15="http://schemas.microsoft.com/office/drawing/2012/chart" uri="{02D57815-91ED-43cb-92C2-25804820EDAC}">
            <c15:filteredBarSeries>
              <c15:ser>
                <c:idx val="2"/>
                <c:order val="2"/>
                <c:tx>
                  <c:strRef>
                    <c:extLst>
                      <c:ext uri="{02D57815-91ED-43cb-92C2-25804820EDAC}">
                        <c15:formulaRef>
                          <c15:sqref>PQSRD!$E$81</c15:sqref>
                        </c15:formulaRef>
                      </c:ext>
                    </c:extLst>
                    <c:strCache>
                      <c:ptCount val="1"/>
                      <c:pt idx="0">
                        <c:v>Diferencia</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extLst>
                      <c:ext uri="{02D57815-91ED-43cb-92C2-25804820EDAC}">
                        <c15:fullRef>
                          <c15:sqref>PQSRD!$B$82:$B$94</c15:sqref>
                        </c15:fullRef>
                        <c15:formulaRef>
                          <c15:sqref>PQSRD!$B$82:$B$87</c15:sqref>
                        </c15:formulaRef>
                      </c:ext>
                    </c:extLst>
                    <c:strCache>
                      <c:ptCount val="6"/>
                      <c:pt idx="0">
                        <c:v>Enero</c:v>
                      </c:pt>
                      <c:pt idx="1">
                        <c:v>Febrero</c:v>
                      </c:pt>
                      <c:pt idx="2">
                        <c:v>Marzo</c:v>
                      </c:pt>
                      <c:pt idx="3">
                        <c:v>Abril</c:v>
                      </c:pt>
                      <c:pt idx="4">
                        <c:v>Mayo</c:v>
                      </c:pt>
                      <c:pt idx="5">
                        <c:v>Junio</c:v>
                      </c:pt>
                    </c:strCache>
                  </c:strRef>
                </c:cat>
                <c:val>
                  <c:numRef>
                    <c:extLst>
                      <c:ext uri="{02D57815-91ED-43cb-92C2-25804820EDAC}">
                        <c15:fullRef>
                          <c15:sqref>PQSRD!$E$82:$E$94</c15:sqref>
                        </c15:fullRef>
                        <c15:formulaRef>
                          <c15:sqref>PQSRD!$E$82:$E$87</c15:sqref>
                        </c15:formulaRef>
                      </c:ext>
                    </c:extLst>
                    <c:numCache>
                      <c:formatCode>#,##0</c:formatCode>
                      <c:ptCount val="6"/>
                      <c:pt idx="0">
                        <c:v>8629</c:v>
                      </c:pt>
                      <c:pt idx="1">
                        <c:v>6440</c:v>
                      </c:pt>
                      <c:pt idx="2">
                        <c:v>12490</c:v>
                      </c:pt>
                      <c:pt idx="3">
                        <c:v>16184</c:v>
                      </c:pt>
                      <c:pt idx="4">
                        <c:v>-118</c:v>
                      </c:pt>
                      <c:pt idx="5">
                        <c:v>5309</c:v>
                      </c:pt>
                    </c:numCache>
                  </c:numRef>
                </c:val>
                <c:extLst>
                  <c:ext xmlns:c16="http://schemas.microsoft.com/office/drawing/2014/chart" uri="{C3380CC4-5D6E-409C-BE32-E72D297353CC}">
                    <c16:uniqueId val="{00000002-7A8E-4370-A20B-91B348B85BEF}"/>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PQSRD!$F$81</c15:sqref>
                        </c15:formulaRef>
                      </c:ext>
                    </c:extLst>
                    <c:strCache>
                      <c:ptCount val="1"/>
                      <c:pt idx="0">
                        <c:v>Variación</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extLst>
                      <c:ext xmlns:c15="http://schemas.microsoft.com/office/drawing/2012/chart" uri="{02D57815-91ED-43cb-92C2-25804820EDAC}">
                        <c15:fullRef>
                          <c15:sqref>PQSRD!$B$82:$B$94</c15:sqref>
                        </c15:fullRef>
                        <c15:formulaRef>
                          <c15:sqref>PQSRD!$B$82:$B$87</c15:sqref>
                        </c15:formulaRef>
                      </c:ext>
                    </c:extLst>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PQSRD!$F$82:$F$94</c15:sqref>
                        </c15:fullRef>
                        <c15:formulaRef>
                          <c15:sqref>PQSRD!$F$82:$F$87</c15:sqref>
                        </c15:formulaRef>
                      </c:ext>
                    </c:extLst>
                    <c:numCache>
                      <c:formatCode>0.00%</c:formatCode>
                      <c:ptCount val="6"/>
                      <c:pt idx="0">
                        <c:v>0.37240516162444437</c:v>
                      </c:pt>
                      <c:pt idx="1">
                        <c:v>0.25154284821498318</c:v>
                      </c:pt>
                      <c:pt idx="2">
                        <c:v>0.52017825163466747</c:v>
                      </c:pt>
                      <c:pt idx="3">
                        <c:v>0.62380511871723709</c:v>
                      </c:pt>
                      <c:pt idx="4">
                        <c:v>-3.484114798629975E-3</c:v>
                      </c:pt>
                      <c:pt idx="5">
                        <c:v>0.18229577996772311</c:v>
                      </c:pt>
                    </c:numCache>
                  </c:numRef>
                </c:val>
                <c:extLst xmlns:c15="http://schemas.microsoft.com/office/drawing/2012/chart">
                  <c:ext xmlns:c16="http://schemas.microsoft.com/office/drawing/2014/chart" uri="{C3380CC4-5D6E-409C-BE32-E72D297353CC}">
                    <c16:uniqueId val="{00000003-7A8E-4370-A20B-91B348B85BEF}"/>
                  </c:ext>
                </c:extLst>
              </c15:ser>
            </c15:filteredBarSeries>
          </c:ext>
        </c:extLst>
      </c:barChart>
      <c:catAx>
        <c:axId val="9282236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2824768"/>
        <c:crosses val="autoZero"/>
        <c:auto val="1"/>
        <c:lblAlgn val="ctr"/>
        <c:lblOffset val="100"/>
        <c:noMultiLvlLbl val="0"/>
      </c:catAx>
      <c:valAx>
        <c:axId val="92824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CO"/>
                  <a:t>CANTIDAD DE SOLICITUDES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28223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1"/>
                </a:solidFill>
                <a:latin typeface="Aptos Narrow" panose="020B0004020202020204" pitchFamily="34" charset="0"/>
                <a:ea typeface="+mn-ea"/>
                <a:cs typeface="+mn-cs"/>
              </a:defRPr>
            </a:pPr>
            <a:r>
              <a:rPr lang="en-US" sz="1100">
                <a:solidFill>
                  <a:schemeClr val="bg1"/>
                </a:solidFill>
                <a:latin typeface="Aptos Narrow" panose="020B0004020202020204" pitchFamily="34" charset="0"/>
              </a:rPr>
              <a:t>Valores de la </a:t>
            </a:r>
            <a:r>
              <a:rPr lang="en-US" sz="1100" baseline="0">
                <a:solidFill>
                  <a:schemeClr val="bg1"/>
                </a:solidFill>
                <a:latin typeface="Aptos Narrow" panose="020B0004020202020204" pitchFamily="34" charset="0"/>
              </a:rPr>
              <a:t>calidad de forma en la respuesta 2026</a:t>
            </a:r>
            <a:endParaRPr lang="en-US" sz="1100">
              <a:solidFill>
                <a:schemeClr val="bg1"/>
              </a:solidFill>
              <a:latin typeface="Aptos Narrow" panose="020B0004020202020204" pitchFamily="34" charset="0"/>
            </a:endParaRPr>
          </a:p>
        </c:rich>
      </c:tx>
      <c:overlay val="0"/>
      <c:spPr>
        <a:solidFill>
          <a:schemeClr val="accent1">
            <a:lumMod val="50000"/>
          </a:schemeClr>
        </a:solidFill>
        <a:ln>
          <a:noFill/>
        </a:ln>
        <a:effectLst/>
      </c:spPr>
      <c:txPr>
        <a:bodyPr rot="0" spcFirstLastPara="1" vertOverflow="ellipsis" vert="horz" wrap="square" anchor="ctr" anchorCtr="1"/>
        <a:lstStyle/>
        <a:p>
          <a:pPr>
            <a:defRPr sz="1100" b="0" i="0" u="none" strike="noStrike" kern="1200" spc="0" baseline="0">
              <a:solidFill>
                <a:schemeClr val="bg1"/>
              </a:solidFill>
              <a:latin typeface="Aptos Narrow" panose="020B0004020202020204" pitchFamily="34" charset="0"/>
              <a:ea typeface="+mn-ea"/>
              <a:cs typeface="+mn-cs"/>
            </a:defRPr>
          </a:pPr>
          <a:endParaRPr lang="en-US"/>
        </a:p>
      </c:txPr>
    </c:title>
    <c:autoTitleDeleted val="0"/>
    <c:plotArea>
      <c:layout/>
      <c:barChart>
        <c:barDir val="bar"/>
        <c:grouping val="clustered"/>
        <c:varyColors val="0"/>
        <c:ser>
          <c:idx val="12"/>
          <c:order val="12"/>
          <c:tx>
            <c:strRef>
              <c:f>PQSRD!$B$482</c:f>
              <c:strCache>
                <c:ptCount val="1"/>
                <c:pt idx="0">
                  <c:v>Total</c:v>
                </c:pt>
              </c:strCache>
            </c:strRef>
          </c:tx>
          <c:spPr>
            <a:solidFill>
              <a:schemeClr val="accent1">
                <a:lumMod val="80000"/>
                <a:lumOff val="20000"/>
              </a:schemeClr>
            </a:solidFill>
            <a:ln>
              <a:noFill/>
            </a:ln>
            <a:effectLst/>
          </c:spPr>
          <c:invertIfNegative val="0"/>
          <c:dPt>
            <c:idx val="2"/>
            <c:invertIfNegative val="0"/>
            <c:bubble3D val="0"/>
            <c:spPr>
              <a:solidFill>
                <a:schemeClr val="accent2"/>
              </a:solidFill>
              <a:ln>
                <a:noFill/>
              </a:ln>
              <a:effectLst/>
            </c:spPr>
            <c:extLst>
              <c:ext xmlns:c16="http://schemas.microsoft.com/office/drawing/2014/chart" uri="{C3380CC4-5D6E-409C-BE32-E72D297353CC}">
                <c16:uniqueId val="{00000001-3DEC-4635-BF92-68BBCCAADE50}"/>
              </c:ext>
            </c:extLst>
          </c:dPt>
          <c:cat>
            <c:strRef>
              <c:extLst>
                <c:ext xmlns:c15="http://schemas.microsoft.com/office/drawing/2012/chart" uri="{02D57815-91ED-43cb-92C2-25804820EDAC}">
                  <c15:fullRef>
                    <c15:sqref>PQSRD!$C$469:$F$469</c15:sqref>
                  </c15:fullRef>
                </c:ext>
              </c:extLst>
              <c:f>PQSRD!$C$469:$E$469</c:f>
              <c:strCache>
                <c:ptCount val="3"/>
                <c:pt idx="0">
                  <c:v>Con calidad</c:v>
                </c:pt>
                <c:pt idx="1">
                  <c:v>Sin calidad</c:v>
                </c:pt>
                <c:pt idx="2">
                  <c:v>Muestra</c:v>
                </c:pt>
              </c:strCache>
            </c:strRef>
          </c:cat>
          <c:val>
            <c:numRef>
              <c:extLst>
                <c:ext xmlns:c15="http://schemas.microsoft.com/office/drawing/2012/chart" uri="{02D57815-91ED-43cb-92C2-25804820EDAC}">
                  <c15:fullRef>
                    <c15:sqref>PQSRD!$C$482:$F$482</c15:sqref>
                  </c15:fullRef>
                </c:ext>
              </c:extLst>
              <c:f>PQSRD!$C$482:$E$482</c:f>
              <c:numCache>
                <c:formatCode>#,##0</c:formatCode>
                <c:ptCount val="3"/>
                <c:pt idx="0">
                  <c:v>5717</c:v>
                </c:pt>
                <c:pt idx="1">
                  <c:v>266</c:v>
                </c:pt>
                <c:pt idx="2">
                  <c:v>5983</c:v>
                </c:pt>
              </c:numCache>
            </c:numRef>
          </c:val>
          <c:extLst>
            <c:ext xmlns:c16="http://schemas.microsoft.com/office/drawing/2014/chart" uri="{C3380CC4-5D6E-409C-BE32-E72D297353CC}">
              <c16:uniqueId val="{00000002-3DEC-4635-BF92-68BBCCAADE50}"/>
            </c:ext>
          </c:extLst>
        </c:ser>
        <c:dLbls>
          <c:showLegendKey val="0"/>
          <c:showVal val="0"/>
          <c:showCatName val="0"/>
          <c:showSerName val="0"/>
          <c:showPercent val="0"/>
          <c:showBubbleSize val="0"/>
        </c:dLbls>
        <c:gapWidth val="182"/>
        <c:axId val="1875286575"/>
        <c:axId val="1875283695"/>
        <c:extLst>
          <c:ext xmlns:c15="http://schemas.microsoft.com/office/drawing/2012/chart" uri="{02D57815-91ED-43cb-92C2-25804820EDAC}">
            <c15:filteredBarSeries>
              <c15:ser>
                <c:idx val="0"/>
                <c:order val="0"/>
                <c:tx>
                  <c:strRef>
                    <c:extLst>
                      <c:ext uri="{02D57815-91ED-43cb-92C2-25804820EDAC}">
                        <c15:formulaRef>
                          <c15:sqref>PQSRD!$B$470</c15:sqref>
                        </c15:formulaRef>
                      </c:ext>
                    </c:extLst>
                    <c:strCache>
                      <c:ptCount val="1"/>
                      <c:pt idx="0">
                        <c:v>Enero 2026</c:v>
                      </c:pt>
                    </c:strCache>
                  </c:strRef>
                </c:tx>
                <c:spPr>
                  <a:solidFill>
                    <a:schemeClr val="accent1"/>
                  </a:solidFill>
                  <a:ln>
                    <a:noFill/>
                  </a:ln>
                  <a:effectLst/>
                </c:spPr>
                <c:invertIfNegative val="0"/>
                <c:cat>
                  <c:strRef>
                    <c:extLst>
                      <c:ext uri="{02D57815-91ED-43cb-92C2-25804820EDAC}">
                        <c15:fullRef>
                          <c15:sqref>PQSRD!$C$469:$F$469</c15:sqref>
                        </c15:fullRef>
                        <c15:formulaRef>
                          <c15:sqref>PQSRD!$C$469:$E$469</c15:sqref>
                        </c15:formulaRef>
                      </c:ext>
                    </c:extLst>
                    <c:strCache>
                      <c:ptCount val="3"/>
                      <c:pt idx="0">
                        <c:v>Con calidad</c:v>
                      </c:pt>
                      <c:pt idx="1">
                        <c:v>Sin calidad</c:v>
                      </c:pt>
                      <c:pt idx="2">
                        <c:v>Muestra</c:v>
                      </c:pt>
                    </c:strCache>
                  </c:strRef>
                </c:cat>
                <c:val>
                  <c:numRef>
                    <c:extLst>
                      <c:ext uri="{02D57815-91ED-43cb-92C2-25804820EDAC}">
                        <c15:fullRef>
                          <c15:sqref>PQSRD!$C$470:$F$470</c15:sqref>
                        </c15:fullRef>
                        <c15:formulaRef>
                          <c15:sqref>PQSRD!$C$470:$E$470</c15:sqref>
                        </c15:formulaRef>
                      </c:ext>
                    </c:extLst>
                    <c:numCache>
                      <c:formatCode>_-* #,##0_-;\-* #,##0_-;_-* "-"??_-;_-@_-</c:formatCode>
                      <c:ptCount val="3"/>
                      <c:pt idx="0">
                        <c:v>1857</c:v>
                      </c:pt>
                      <c:pt idx="1">
                        <c:v>80</c:v>
                      </c:pt>
                      <c:pt idx="2">
                        <c:v>1937</c:v>
                      </c:pt>
                    </c:numCache>
                  </c:numRef>
                </c:val>
                <c:extLst>
                  <c:ext xmlns:c16="http://schemas.microsoft.com/office/drawing/2014/chart" uri="{C3380CC4-5D6E-409C-BE32-E72D297353CC}">
                    <c16:uniqueId val="{00000003-3DEC-4635-BF92-68BBCCAADE50}"/>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PQSRD!$B$471</c15:sqref>
                        </c15:formulaRef>
                      </c:ext>
                    </c:extLst>
                    <c:strCache>
                      <c:ptCount val="1"/>
                      <c:pt idx="0">
                        <c:v>Febrero 2026</c:v>
                      </c:pt>
                    </c:strCache>
                  </c:strRef>
                </c:tx>
                <c:spPr>
                  <a:solidFill>
                    <a:schemeClr val="accent2"/>
                  </a:solidFill>
                  <a:ln>
                    <a:noFill/>
                  </a:ln>
                  <a:effectLst/>
                </c:spPr>
                <c:invertIfNegative val="0"/>
                <c:cat>
                  <c:strRef>
                    <c:extLst>
                      <c:ext xmlns:c15="http://schemas.microsoft.com/office/drawing/2012/chart" uri="{02D57815-91ED-43cb-92C2-25804820EDAC}">
                        <c15:fullRef>
                          <c15:sqref>PQSRD!$C$469:$F$469</c15:sqref>
                        </c15:fullRef>
                        <c15:formulaRef>
                          <c15:sqref>PQSRD!$C$469:$E$469</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PQSRD!$C$471:$F$471</c15:sqref>
                        </c15:fullRef>
                        <c15:formulaRef>
                          <c15:sqref>PQSRD!$C$471:$E$471</c15:sqref>
                        </c15:formulaRef>
                      </c:ext>
                    </c:extLst>
                    <c:numCache>
                      <c:formatCode>_-* #,##0_-;\-* #,##0_-;_-* "-"??_-;_-@_-</c:formatCode>
                      <c:ptCount val="3"/>
                      <c:pt idx="0">
                        <c:v>1907</c:v>
                      </c:pt>
                      <c:pt idx="1">
                        <c:v>102</c:v>
                      </c:pt>
                      <c:pt idx="2">
                        <c:v>2009</c:v>
                      </c:pt>
                    </c:numCache>
                  </c:numRef>
                </c:val>
                <c:extLst xmlns:c15="http://schemas.microsoft.com/office/drawing/2012/chart">
                  <c:ext xmlns:c16="http://schemas.microsoft.com/office/drawing/2014/chart" uri="{C3380CC4-5D6E-409C-BE32-E72D297353CC}">
                    <c16:uniqueId val="{00000004-3DEC-4635-BF92-68BBCCAADE50}"/>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PQSRD!$B$472</c15:sqref>
                        </c15:formulaRef>
                      </c:ext>
                    </c:extLst>
                    <c:strCache>
                      <c:ptCount val="1"/>
                      <c:pt idx="0">
                        <c:v>Marzo 2026</c:v>
                      </c:pt>
                    </c:strCache>
                  </c:strRef>
                </c:tx>
                <c:spPr>
                  <a:solidFill>
                    <a:schemeClr val="accent3"/>
                  </a:solidFill>
                  <a:ln>
                    <a:noFill/>
                  </a:ln>
                  <a:effectLst/>
                </c:spPr>
                <c:invertIfNegative val="0"/>
                <c:cat>
                  <c:strRef>
                    <c:extLst>
                      <c:ext xmlns:c15="http://schemas.microsoft.com/office/drawing/2012/chart" uri="{02D57815-91ED-43cb-92C2-25804820EDAC}">
                        <c15:fullRef>
                          <c15:sqref>PQSRD!$C$469:$F$469</c15:sqref>
                        </c15:fullRef>
                        <c15:formulaRef>
                          <c15:sqref>PQSRD!$C$469:$E$469</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PQSRD!$C$472:$F$472</c15:sqref>
                        </c15:fullRef>
                        <c15:formulaRef>
                          <c15:sqref>PQSRD!$C$472:$E$472</c15:sqref>
                        </c15:formulaRef>
                      </c:ext>
                    </c:extLst>
                    <c:numCache>
                      <c:formatCode>_-* #,##0_-;\-* #,##0_-;_-* "-"??_-;_-@_-</c:formatCode>
                      <c:ptCount val="3"/>
                      <c:pt idx="0">
                        <c:v>2007</c:v>
                      </c:pt>
                      <c:pt idx="1">
                        <c:v>84</c:v>
                      </c:pt>
                      <c:pt idx="2">
                        <c:v>2091</c:v>
                      </c:pt>
                    </c:numCache>
                  </c:numRef>
                </c:val>
                <c:extLst xmlns:c15="http://schemas.microsoft.com/office/drawing/2012/chart">
                  <c:ext xmlns:c16="http://schemas.microsoft.com/office/drawing/2014/chart" uri="{C3380CC4-5D6E-409C-BE32-E72D297353CC}">
                    <c16:uniqueId val="{00000005-3DEC-4635-BF92-68BBCCAADE50}"/>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PQSRD!$B$473</c15:sqref>
                        </c15:formulaRef>
                      </c:ext>
                    </c:extLst>
                    <c:strCache>
                      <c:ptCount val="1"/>
                      <c:pt idx="0">
                        <c:v>Abril 2026</c:v>
                      </c:pt>
                    </c:strCache>
                  </c:strRef>
                </c:tx>
                <c:spPr>
                  <a:solidFill>
                    <a:schemeClr val="accent4"/>
                  </a:solidFill>
                  <a:ln>
                    <a:noFill/>
                  </a:ln>
                  <a:effectLst/>
                </c:spPr>
                <c:invertIfNegative val="0"/>
                <c:cat>
                  <c:strRef>
                    <c:extLst>
                      <c:ext xmlns:c15="http://schemas.microsoft.com/office/drawing/2012/chart" uri="{02D57815-91ED-43cb-92C2-25804820EDAC}">
                        <c15:fullRef>
                          <c15:sqref>PQSRD!$C$469:$F$469</c15:sqref>
                        </c15:fullRef>
                        <c15:formulaRef>
                          <c15:sqref>PQSRD!$C$469:$E$469</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PQSRD!$C$473:$F$473</c15:sqref>
                        </c15:fullRef>
                        <c15:formulaRef>
                          <c15:sqref>PQSRD!$C$473:$E$473</c15:sqref>
                        </c15:formulaRef>
                      </c:ext>
                    </c:extLst>
                    <c:numCache>
                      <c:formatCode>_-* #,##0_-;\-* #,##0_-;_-* "-"??_-;_-@_-</c:formatCode>
                      <c:ptCount val="3"/>
                      <c:pt idx="0">
                        <c:v>2034</c:v>
                      </c:pt>
                      <c:pt idx="1">
                        <c:v>114</c:v>
                      </c:pt>
                      <c:pt idx="2">
                        <c:v>2148</c:v>
                      </c:pt>
                    </c:numCache>
                  </c:numRef>
                </c:val>
                <c:extLst xmlns:c15="http://schemas.microsoft.com/office/drawing/2012/chart">
                  <c:ext xmlns:c16="http://schemas.microsoft.com/office/drawing/2014/chart" uri="{C3380CC4-5D6E-409C-BE32-E72D297353CC}">
                    <c16:uniqueId val="{00000006-3DEC-4635-BF92-68BBCCAADE50}"/>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PQSRD!$B$474</c15:sqref>
                        </c15:formulaRef>
                      </c:ext>
                    </c:extLst>
                    <c:strCache>
                      <c:ptCount val="1"/>
                      <c:pt idx="0">
                        <c:v>Mayo 2026</c:v>
                      </c:pt>
                    </c:strCache>
                  </c:strRef>
                </c:tx>
                <c:spPr>
                  <a:solidFill>
                    <a:schemeClr val="accent5"/>
                  </a:solidFill>
                  <a:ln>
                    <a:noFill/>
                  </a:ln>
                  <a:effectLst/>
                </c:spPr>
                <c:invertIfNegative val="0"/>
                <c:cat>
                  <c:strRef>
                    <c:extLst>
                      <c:ext xmlns:c15="http://schemas.microsoft.com/office/drawing/2012/chart" uri="{02D57815-91ED-43cb-92C2-25804820EDAC}">
                        <c15:fullRef>
                          <c15:sqref>PQSRD!$C$469:$F$469</c15:sqref>
                        </c15:fullRef>
                        <c15:formulaRef>
                          <c15:sqref>PQSRD!$C$469:$E$469</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PQSRD!$C$474:$F$474</c15:sqref>
                        </c15:fullRef>
                        <c15:formulaRef>
                          <c15:sqref>PQSRD!$C$474:$E$474</c15:sqref>
                        </c15:formulaRef>
                      </c:ext>
                    </c:extLst>
                    <c:numCache>
                      <c:formatCode>_-* #,##0_-;\-* #,##0_-;_-* "-"??_-;_-@_-</c:formatCode>
                      <c:ptCount val="3"/>
                      <c:pt idx="0">
                        <c:v>2157</c:v>
                      </c:pt>
                      <c:pt idx="1">
                        <c:v>108</c:v>
                      </c:pt>
                      <c:pt idx="2">
                        <c:v>2265</c:v>
                      </c:pt>
                    </c:numCache>
                  </c:numRef>
                </c:val>
                <c:extLst xmlns:c15="http://schemas.microsoft.com/office/drawing/2012/chart">
                  <c:ext xmlns:c16="http://schemas.microsoft.com/office/drawing/2014/chart" uri="{C3380CC4-5D6E-409C-BE32-E72D297353CC}">
                    <c16:uniqueId val="{00000007-3DEC-4635-BF92-68BBCCAADE50}"/>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PQSRD!$B$475</c15:sqref>
                        </c15:formulaRef>
                      </c:ext>
                    </c:extLst>
                    <c:strCache>
                      <c:ptCount val="1"/>
                      <c:pt idx="0">
                        <c:v>Junio 2026</c:v>
                      </c:pt>
                    </c:strCache>
                  </c:strRef>
                </c:tx>
                <c:spPr>
                  <a:solidFill>
                    <a:schemeClr val="accent6"/>
                  </a:solidFill>
                  <a:ln>
                    <a:noFill/>
                  </a:ln>
                  <a:effectLst/>
                </c:spPr>
                <c:invertIfNegative val="0"/>
                <c:cat>
                  <c:strRef>
                    <c:extLst>
                      <c:ext xmlns:c15="http://schemas.microsoft.com/office/drawing/2012/chart" uri="{02D57815-91ED-43cb-92C2-25804820EDAC}">
                        <c15:fullRef>
                          <c15:sqref>PQSRD!$C$469:$F$469</c15:sqref>
                        </c15:fullRef>
                        <c15:formulaRef>
                          <c15:sqref>PQSRD!$C$469:$E$469</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PQSRD!$C$475:$F$475</c15:sqref>
                        </c15:fullRef>
                        <c15:formulaRef>
                          <c15:sqref>PQSRD!$C$475:$E$475</c15:sqref>
                        </c15:formulaRef>
                      </c:ext>
                    </c:extLst>
                    <c:numCache>
                      <c:formatCode>_-* #,##0_-;\-* #,##0_-;_-* "-"??_-;_-@_-</c:formatCode>
                      <c:ptCount val="3"/>
                      <c:pt idx="0">
                        <c:v>2156</c:v>
                      </c:pt>
                      <c:pt idx="1">
                        <c:v>-100</c:v>
                      </c:pt>
                      <c:pt idx="2">
                        <c:v>2056</c:v>
                      </c:pt>
                    </c:numCache>
                  </c:numRef>
                </c:val>
                <c:extLst xmlns:c15="http://schemas.microsoft.com/office/drawing/2012/chart">
                  <c:ext xmlns:c16="http://schemas.microsoft.com/office/drawing/2014/chart" uri="{C3380CC4-5D6E-409C-BE32-E72D297353CC}">
                    <c16:uniqueId val="{00000008-3DEC-4635-BF92-68BBCCAADE50}"/>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PQSRD!$B$476</c15:sqref>
                        </c15:formulaRef>
                      </c:ext>
                    </c:extLst>
                    <c:strCache>
                      <c:ptCount val="1"/>
                      <c:pt idx="0">
                        <c:v>Julio 2026</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PQSRD!$C$469:$F$469</c15:sqref>
                        </c15:fullRef>
                        <c15:formulaRef>
                          <c15:sqref>PQSRD!$C$469:$E$469</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PQSRD!$C$476:$F$476</c15:sqref>
                        </c15:fullRef>
                        <c15:formulaRef>
                          <c15:sqref>PQSRD!$C$476:$E$476</c15:sqref>
                        </c15:formulaRef>
                      </c:ext>
                    </c:extLst>
                    <c:numCache>
                      <c:formatCode>_-* #,##0_-;\-* #,##0_-;_-* "-"??_-;_-@_-</c:formatCode>
                      <c:ptCount val="3"/>
                    </c:numCache>
                  </c:numRef>
                </c:val>
                <c:extLst xmlns:c15="http://schemas.microsoft.com/office/drawing/2012/chart">
                  <c:ext xmlns:c16="http://schemas.microsoft.com/office/drawing/2014/chart" uri="{C3380CC4-5D6E-409C-BE32-E72D297353CC}">
                    <c16:uniqueId val="{00000009-3DEC-4635-BF92-68BBCCAADE50}"/>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PQSRD!$B$477</c15:sqref>
                        </c15:formulaRef>
                      </c:ext>
                    </c:extLst>
                    <c:strCache>
                      <c:ptCount val="1"/>
                      <c:pt idx="0">
                        <c:v>Agosto 2026</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PQSRD!$C$469:$F$469</c15:sqref>
                        </c15:fullRef>
                        <c15:formulaRef>
                          <c15:sqref>PQSRD!$C$469:$E$469</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PQSRD!$C$477:$F$477</c15:sqref>
                        </c15:fullRef>
                        <c15:formulaRef>
                          <c15:sqref>PQSRD!$C$477:$E$477</c15:sqref>
                        </c15:formulaRef>
                      </c:ext>
                    </c:extLst>
                    <c:numCache>
                      <c:formatCode>_-* #,##0_-;\-* #,##0_-;_-* "-"??_-;_-@_-</c:formatCode>
                      <c:ptCount val="3"/>
                    </c:numCache>
                  </c:numRef>
                </c:val>
                <c:extLst xmlns:c15="http://schemas.microsoft.com/office/drawing/2012/chart">
                  <c:ext xmlns:c16="http://schemas.microsoft.com/office/drawing/2014/chart" uri="{C3380CC4-5D6E-409C-BE32-E72D297353CC}">
                    <c16:uniqueId val="{0000000A-3DEC-4635-BF92-68BBCCAADE50}"/>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PQSRD!$B$478</c15:sqref>
                        </c15:formulaRef>
                      </c:ext>
                    </c:extLst>
                    <c:strCache>
                      <c:ptCount val="1"/>
                      <c:pt idx="0">
                        <c:v>Septiembre 2026</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PQSRD!$C$469:$F$469</c15:sqref>
                        </c15:fullRef>
                        <c15:formulaRef>
                          <c15:sqref>PQSRD!$C$469:$E$469</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PQSRD!$C$478:$F$478</c15:sqref>
                        </c15:fullRef>
                        <c15:formulaRef>
                          <c15:sqref>PQSRD!$C$478:$E$478</c15:sqref>
                        </c15:formulaRef>
                      </c:ext>
                    </c:extLst>
                    <c:numCache>
                      <c:formatCode>_-* #,##0_-;\-* #,##0_-;_-* "-"??_-;_-@_-</c:formatCode>
                      <c:ptCount val="3"/>
                    </c:numCache>
                  </c:numRef>
                </c:val>
                <c:extLst xmlns:c15="http://schemas.microsoft.com/office/drawing/2012/chart">
                  <c:ext xmlns:c16="http://schemas.microsoft.com/office/drawing/2014/chart" uri="{C3380CC4-5D6E-409C-BE32-E72D297353CC}">
                    <c16:uniqueId val="{0000000B-3DEC-4635-BF92-68BBCCAADE50}"/>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PQSRD!$B$479</c15:sqref>
                        </c15:formulaRef>
                      </c:ext>
                    </c:extLst>
                    <c:strCache>
                      <c:ptCount val="1"/>
                      <c:pt idx="0">
                        <c:v>Octubre 2026</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PQSRD!$C$469:$F$469</c15:sqref>
                        </c15:fullRef>
                        <c15:formulaRef>
                          <c15:sqref>PQSRD!$C$469:$E$469</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PQSRD!$C$479:$F$479</c15:sqref>
                        </c15:fullRef>
                        <c15:formulaRef>
                          <c15:sqref>PQSRD!$C$479:$E$479</c15:sqref>
                        </c15:formulaRef>
                      </c:ext>
                    </c:extLst>
                    <c:numCache>
                      <c:formatCode>_-* #,##0_-;\-* #,##0_-;_-* "-"??_-;_-@_-</c:formatCode>
                      <c:ptCount val="3"/>
                    </c:numCache>
                  </c:numRef>
                </c:val>
                <c:extLst xmlns:c15="http://schemas.microsoft.com/office/drawing/2012/chart">
                  <c:ext xmlns:c16="http://schemas.microsoft.com/office/drawing/2014/chart" uri="{C3380CC4-5D6E-409C-BE32-E72D297353CC}">
                    <c16:uniqueId val="{0000000C-3DEC-4635-BF92-68BBCCAADE50}"/>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PQSRD!$B$480</c15:sqref>
                        </c15:formulaRef>
                      </c:ext>
                    </c:extLst>
                    <c:strCache>
                      <c:ptCount val="1"/>
                      <c:pt idx="0">
                        <c:v>Noviembre 2026</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PQSRD!$C$469:$F$469</c15:sqref>
                        </c15:fullRef>
                        <c15:formulaRef>
                          <c15:sqref>PQSRD!$C$469:$E$469</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PQSRD!$C$480:$F$480</c15:sqref>
                        </c15:fullRef>
                        <c15:formulaRef>
                          <c15:sqref>PQSRD!$C$480:$E$480</c15:sqref>
                        </c15:formulaRef>
                      </c:ext>
                    </c:extLst>
                    <c:numCache>
                      <c:formatCode>_-* #,##0_-;\-* #,##0_-;_-* "-"??_-;_-@_-</c:formatCode>
                      <c:ptCount val="3"/>
                    </c:numCache>
                  </c:numRef>
                </c:val>
                <c:extLst xmlns:c15="http://schemas.microsoft.com/office/drawing/2012/chart">
                  <c:ext xmlns:c16="http://schemas.microsoft.com/office/drawing/2014/chart" uri="{C3380CC4-5D6E-409C-BE32-E72D297353CC}">
                    <c16:uniqueId val="{0000000D-3DEC-4635-BF92-68BBCCAADE50}"/>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PQSRD!$B$481</c15:sqref>
                        </c15:formulaRef>
                      </c:ext>
                    </c:extLst>
                    <c:strCache>
                      <c:ptCount val="1"/>
                      <c:pt idx="0">
                        <c:v>Diciembre 2026</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PQSRD!$C$469:$F$469</c15:sqref>
                        </c15:fullRef>
                        <c15:formulaRef>
                          <c15:sqref>PQSRD!$C$469:$E$469</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PQSRD!$C$481:$F$481</c15:sqref>
                        </c15:fullRef>
                        <c15:formulaRef>
                          <c15:sqref>PQSRD!$C$481:$E$481</c15:sqref>
                        </c15:formulaRef>
                      </c:ext>
                    </c:extLst>
                    <c:numCache>
                      <c:formatCode>_-* #,##0_-;\-* #,##0_-;_-* "-"??_-;_-@_-</c:formatCode>
                      <c:ptCount val="3"/>
                    </c:numCache>
                  </c:numRef>
                </c:val>
                <c:extLst xmlns:c15="http://schemas.microsoft.com/office/drawing/2012/chart">
                  <c:ext xmlns:c16="http://schemas.microsoft.com/office/drawing/2014/chart" uri="{C3380CC4-5D6E-409C-BE32-E72D297353CC}">
                    <c16:uniqueId val="{0000000E-3DEC-4635-BF92-68BBCCAADE50}"/>
                  </c:ext>
                </c:extLst>
              </c15:ser>
            </c15:filteredBarSeries>
          </c:ext>
        </c:extLst>
      </c:barChart>
      <c:catAx>
        <c:axId val="18752865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5283695"/>
        <c:crosses val="autoZero"/>
        <c:auto val="1"/>
        <c:lblAlgn val="ctr"/>
        <c:lblOffset val="100"/>
        <c:noMultiLvlLbl val="0"/>
      </c:catAx>
      <c:valAx>
        <c:axId val="1875283695"/>
        <c:scaling>
          <c:orientation val="minMax"/>
        </c:scaling>
        <c:delete val="1"/>
        <c:axPos val="b"/>
        <c:numFmt formatCode="#,##0" sourceLinked="1"/>
        <c:majorTickMark val="none"/>
        <c:minorTickMark val="none"/>
        <c:tickLblPos val="nextTo"/>
        <c:crossAx val="18752865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1"/>
                </a:solidFill>
                <a:latin typeface="Aptos Narrow" panose="020B0004020202020204" pitchFamily="34" charset="0"/>
                <a:ea typeface="+mn-ea"/>
                <a:cs typeface="+mn-cs"/>
              </a:defRPr>
            </a:pPr>
            <a:r>
              <a:rPr lang="en-US" sz="1100">
                <a:solidFill>
                  <a:schemeClr val="bg1"/>
                </a:solidFill>
                <a:latin typeface="Aptos Narrow" panose="020B0004020202020204" pitchFamily="34" charset="0"/>
              </a:rPr>
              <a:t>Valores de la </a:t>
            </a:r>
            <a:r>
              <a:rPr lang="en-US" sz="1100" baseline="0">
                <a:solidFill>
                  <a:schemeClr val="bg1"/>
                </a:solidFill>
                <a:latin typeface="Aptos Narrow" panose="020B0004020202020204" pitchFamily="34" charset="0"/>
              </a:rPr>
              <a:t>calidad de forma en la respuesta 2026</a:t>
            </a:r>
            <a:endParaRPr lang="en-US" sz="1100">
              <a:solidFill>
                <a:schemeClr val="bg1"/>
              </a:solidFill>
              <a:latin typeface="Aptos Narrow" panose="020B0004020202020204" pitchFamily="34" charset="0"/>
            </a:endParaRPr>
          </a:p>
        </c:rich>
      </c:tx>
      <c:overlay val="0"/>
      <c:spPr>
        <a:solidFill>
          <a:schemeClr val="accent1">
            <a:lumMod val="50000"/>
          </a:schemeClr>
        </a:solidFill>
        <a:ln>
          <a:noFill/>
        </a:ln>
        <a:effectLst/>
      </c:spPr>
      <c:txPr>
        <a:bodyPr rot="0" spcFirstLastPara="1" vertOverflow="ellipsis" vert="horz" wrap="square" anchor="ctr" anchorCtr="1"/>
        <a:lstStyle/>
        <a:p>
          <a:pPr>
            <a:defRPr sz="1100" b="0" i="0" u="none" strike="noStrike" kern="1200" spc="0" baseline="0">
              <a:solidFill>
                <a:schemeClr val="bg1"/>
              </a:solidFill>
              <a:latin typeface="Aptos Narrow" panose="020B0004020202020204" pitchFamily="34" charset="0"/>
              <a:ea typeface="+mn-ea"/>
              <a:cs typeface="+mn-cs"/>
            </a:defRPr>
          </a:pPr>
          <a:endParaRPr lang="en-US"/>
        </a:p>
      </c:txPr>
    </c:title>
    <c:autoTitleDeleted val="0"/>
    <c:plotArea>
      <c:layout/>
      <c:barChart>
        <c:barDir val="bar"/>
        <c:grouping val="clustered"/>
        <c:varyColors val="0"/>
        <c:ser>
          <c:idx val="12"/>
          <c:order val="12"/>
          <c:tx>
            <c:strRef>
              <c:f>PQSRD!$B$503</c:f>
              <c:strCache>
                <c:ptCount val="1"/>
                <c:pt idx="0">
                  <c:v>Total</c:v>
                </c:pt>
              </c:strCache>
            </c:strRef>
          </c:tx>
          <c:spPr>
            <a:solidFill>
              <a:schemeClr val="accent1">
                <a:lumMod val="80000"/>
                <a:lumOff val="20000"/>
              </a:schemeClr>
            </a:solidFill>
            <a:ln>
              <a:noFill/>
            </a:ln>
            <a:effectLst/>
          </c:spPr>
          <c:invertIfNegative val="0"/>
          <c:dPt>
            <c:idx val="2"/>
            <c:invertIfNegative val="0"/>
            <c:bubble3D val="0"/>
            <c:spPr>
              <a:solidFill>
                <a:schemeClr val="accent2"/>
              </a:solidFill>
              <a:ln>
                <a:noFill/>
              </a:ln>
              <a:effectLst/>
            </c:spPr>
            <c:extLst>
              <c:ext xmlns:c16="http://schemas.microsoft.com/office/drawing/2014/chart" uri="{C3380CC4-5D6E-409C-BE32-E72D297353CC}">
                <c16:uniqueId val="{00000001-FD0B-477F-A687-15078E78546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PQSRD!$C$490:$F$490</c15:sqref>
                  </c15:fullRef>
                </c:ext>
              </c:extLst>
              <c:f>PQSRD!$C$490:$E$490</c:f>
              <c:strCache>
                <c:ptCount val="3"/>
                <c:pt idx="0">
                  <c:v>Con calidad</c:v>
                </c:pt>
                <c:pt idx="1">
                  <c:v>Sin calidad</c:v>
                </c:pt>
                <c:pt idx="2">
                  <c:v>Muestra</c:v>
                </c:pt>
              </c:strCache>
            </c:strRef>
          </c:cat>
          <c:val>
            <c:numRef>
              <c:extLst>
                <c:ext xmlns:c15="http://schemas.microsoft.com/office/drawing/2012/chart" uri="{02D57815-91ED-43cb-92C2-25804820EDAC}">
                  <c15:fullRef>
                    <c15:sqref>PQSRD!$C$503:$F$503</c15:sqref>
                  </c15:fullRef>
                </c:ext>
              </c:extLst>
              <c:f>PQSRD!$C$503:$E$503</c:f>
              <c:numCache>
                <c:formatCode>#,##0</c:formatCode>
                <c:ptCount val="3"/>
                <c:pt idx="0">
                  <c:v>5884</c:v>
                </c:pt>
                <c:pt idx="1">
                  <c:v>5884</c:v>
                </c:pt>
                <c:pt idx="2">
                  <c:v>5884</c:v>
                </c:pt>
              </c:numCache>
            </c:numRef>
          </c:val>
          <c:extLst>
            <c:ext xmlns:c16="http://schemas.microsoft.com/office/drawing/2014/chart" uri="{C3380CC4-5D6E-409C-BE32-E72D297353CC}">
              <c16:uniqueId val="{00000002-FD0B-477F-A687-15078E785468}"/>
            </c:ext>
          </c:extLst>
        </c:ser>
        <c:dLbls>
          <c:showLegendKey val="0"/>
          <c:showVal val="0"/>
          <c:showCatName val="0"/>
          <c:showSerName val="0"/>
          <c:showPercent val="0"/>
          <c:showBubbleSize val="0"/>
        </c:dLbls>
        <c:gapWidth val="182"/>
        <c:axId val="1875286575"/>
        <c:axId val="1875283695"/>
        <c:extLst>
          <c:ext xmlns:c15="http://schemas.microsoft.com/office/drawing/2012/chart" uri="{02D57815-91ED-43cb-92C2-25804820EDAC}">
            <c15:filteredBarSeries>
              <c15:ser>
                <c:idx val="0"/>
                <c:order val="0"/>
                <c:tx>
                  <c:strRef>
                    <c:extLst>
                      <c:ext uri="{02D57815-91ED-43cb-92C2-25804820EDAC}">
                        <c15:formulaRef>
                          <c15:sqref>PQSRD!$B$491</c15:sqref>
                        </c15:formulaRef>
                      </c:ext>
                    </c:extLst>
                    <c:strCache>
                      <c:ptCount val="1"/>
                      <c:pt idx="0">
                        <c:v>Enero 2026</c:v>
                      </c:pt>
                    </c:strCache>
                  </c:strRef>
                </c:tx>
                <c:spPr>
                  <a:solidFill>
                    <a:schemeClr val="accent1"/>
                  </a:solidFill>
                  <a:ln>
                    <a:noFill/>
                  </a:ln>
                  <a:effectLst/>
                </c:spPr>
                <c:invertIfNegative val="0"/>
                <c:cat>
                  <c:strRef>
                    <c:extLst>
                      <c:ext uri="{02D57815-91ED-43cb-92C2-25804820EDAC}">
                        <c15:fullRef>
                          <c15:sqref>PQSRD!$C$490:$F$490</c15:sqref>
                        </c15:fullRef>
                        <c15:formulaRef>
                          <c15:sqref>PQSRD!$C$490:$E$490</c15:sqref>
                        </c15:formulaRef>
                      </c:ext>
                    </c:extLst>
                    <c:strCache>
                      <c:ptCount val="3"/>
                      <c:pt idx="0">
                        <c:v>Con calidad</c:v>
                      </c:pt>
                      <c:pt idx="1">
                        <c:v>Sin calidad</c:v>
                      </c:pt>
                      <c:pt idx="2">
                        <c:v>Muestra</c:v>
                      </c:pt>
                    </c:strCache>
                  </c:strRef>
                </c:cat>
                <c:val>
                  <c:numRef>
                    <c:extLst>
                      <c:ext uri="{02D57815-91ED-43cb-92C2-25804820EDAC}">
                        <c15:fullRef>
                          <c15:sqref>PQSRD!$C$491:$F$491</c15:sqref>
                        </c15:fullRef>
                        <c15:formulaRef>
                          <c15:sqref>PQSRD!$C$491:$E$491</c15:sqref>
                        </c15:formulaRef>
                      </c:ext>
                    </c:extLst>
                    <c:numCache>
                      <c:formatCode>_-* #,##0_-;\-* #,##0_-;_-* "-"??_-;_-@_-</c:formatCode>
                      <c:ptCount val="3"/>
                      <c:pt idx="0">
                        <c:v>1913</c:v>
                      </c:pt>
                      <c:pt idx="1">
                        <c:v>24</c:v>
                      </c:pt>
                      <c:pt idx="2">
                        <c:v>1937</c:v>
                      </c:pt>
                    </c:numCache>
                  </c:numRef>
                </c:val>
                <c:extLst>
                  <c:ext xmlns:c16="http://schemas.microsoft.com/office/drawing/2014/chart" uri="{C3380CC4-5D6E-409C-BE32-E72D297353CC}">
                    <c16:uniqueId val="{00000003-FD0B-477F-A687-15078E785468}"/>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PQSRD!$B$492</c15:sqref>
                        </c15:formulaRef>
                      </c:ext>
                    </c:extLst>
                    <c:strCache>
                      <c:ptCount val="1"/>
                      <c:pt idx="0">
                        <c:v>Febrero 2026</c:v>
                      </c:pt>
                    </c:strCache>
                  </c:strRef>
                </c:tx>
                <c:spPr>
                  <a:solidFill>
                    <a:schemeClr val="accent2"/>
                  </a:solidFill>
                  <a:ln>
                    <a:noFill/>
                  </a:ln>
                  <a:effectLst/>
                </c:spPr>
                <c:invertIfNegative val="0"/>
                <c:cat>
                  <c:strRef>
                    <c:extLst>
                      <c:ext xmlns:c15="http://schemas.microsoft.com/office/drawing/2012/chart" uri="{02D57815-91ED-43cb-92C2-25804820EDAC}">
                        <c15:fullRef>
                          <c15:sqref>PQSRD!$C$490:$F$490</c15:sqref>
                        </c15:fullRef>
                        <c15:formulaRef>
                          <c15:sqref>PQSRD!$C$490:$E$490</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PQSRD!$C$492:$F$492</c15:sqref>
                        </c15:fullRef>
                        <c15:formulaRef>
                          <c15:sqref>PQSRD!$C$492:$E$492</c15:sqref>
                        </c15:formulaRef>
                      </c:ext>
                    </c:extLst>
                    <c:numCache>
                      <c:formatCode>_-* #,##0_-;\-* #,##0_-;_-* "-"??_-;_-@_-</c:formatCode>
                      <c:ptCount val="3"/>
                      <c:pt idx="0">
                        <c:v>1972</c:v>
                      </c:pt>
                      <c:pt idx="1">
                        <c:v>37</c:v>
                      </c:pt>
                      <c:pt idx="2">
                        <c:v>2009</c:v>
                      </c:pt>
                    </c:numCache>
                  </c:numRef>
                </c:val>
                <c:extLst xmlns:c15="http://schemas.microsoft.com/office/drawing/2012/chart">
                  <c:ext xmlns:c16="http://schemas.microsoft.com/office/drawing/2014/chart" uri="{C3380CC4-5D6E-409C-BE32-E72D297353CC}">
                    <c16:uniqueId val="{00000004-FD0B-477F-A687-15078E785468}"/>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PQSRD!$B$493</c15:sqref>
                        </c15:formulaRef>
                      </c:ext>
                    </c:extLst>
                    <c:strCache>
                      <c:ptCount val="1"/>
                      <c:pt idx="0">
                        <c:v>Marzo 2026</c:v>
                      </c:pt>
                    </c:strCache>
                  </c:strRef>
                </c:tx>
                <c:spPr>
                  <a:solidFill>
                    <a:schemeClr val="accent3"/>
                  </a:solidFill>
                  <a:ln>
                    <a:noFill/>
                  </a:ln>
                  <a:effectLst/>
                </c:spPr>
                <c:invertIfNegative val="0"/>
                <c:cat>
                  <c:strRef>
                    <c:extLst>
                      <c:ext xmlns:c15="http://schemas.microsoft.com/office/drawing/2012/chart" uri="{02D57815-91ED-43cb-92C2-25804820EDAC}">
                        <c15:fullRef>
                          <c15:sqref>PQSRD!$C$490:$F$490</c15:sqref>
                        </c15:fullRef>
                        <c15:formulaRef>
                          <c15:sqref>PQSRD!$C$490:$E$490</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PQSRD!$C$493:$F$493</c15:sqref>
                        </c15:fullRef>
                        <c15:formulaRef>
                          <c15:sqref>PQSRD!$C$493:$E$493</c15:sqref>
                        </c15:formulaRef>
                      </c:ext>
                    </c:extLst>
                    <c:numCache>
                      <c:formatCode>_-* #,##0_-;\-* #,##0_-;_-* "-"??_-;_-@_-</c:formatCode>
                      <c:ptCount val="3"/>
                      <c:pt idx="0">
                        <c:v>2050</c:v>
                      </c:pt>
                      <c:pt idx="1">
                        <c:v>41</c:v>
                      </c:pt>
                      <c:pt idx="2">
                        <c:v>2091</c:v>
                      </c:pt>
                    </c:numCache>
                  </c:numRef>
                </c:val>
                <c:extLst xmlns:c15="http://schemas.microsoft.com/office/drawing/2012/chart">
                  <c:ext xmlns:c16="http://schemas.microsoft.com/office/drawing/2014/chart" uri="{C3380CC4-5D6E-409C-BE32-E72D297353CC}">
                    <c16:uniqueId val="{00000005-FD0B-477F-A687-15078E785468}"/>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PQSRD!$B$494</c15:sqref>
                        </c15:formulaRef>
                      </c:ext>
                    </c:extLst>
                    <c:strCache>
                      <c:ptCount val="1"/>
                      <c:pt idx="0">
                        <c:v>Abril 2026</c:v>
                      </c:pt>
                    </c:strCache>
                  </c:strRef>
                </c:tx>
                <c:spPr>
                  <a:solidFill>
                    <a:schemeClr val="accent4"/>
                  </a:solidFill>
                  <a:ln>
                    <a:noFill/>
                  </a:ln>
                  <a:effectLst/>
                </c:spPr>
                <c:invertIfNegative val="0"/>
                <c:cat>
                  <c:strRef>
                    <c:extLst>
                      <c:ext xmlns:c15="http://schemas.microsoft.com/office/drawing/2012/chart" uri="{02D57815-91ED-43cb-92C2-25804820EDAC}">
                        <c15:fullRef>
                          <c15:sqref>PQSRD!$C$490:$F$490</c15:sqref>
                        </c15:fullRef>
                        <c15:formulaRef>
                          <c15:sqref>PQSRD!$C$490:$E$490</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PQSRD!$C$494:$F$494</c15:sqref>
                        </c15:fullRef>
                        <c15:formulaRef>
                          <c15:sqref>PQSRD!$C$494:$E$494</c15:sqref>
                        </c15:formulaRef>
                      </c:ext>
                    </c:extLst>
                    <c:numCache>
                      <c:formatCode>_-* #,##0_-;\-* #,##0_-;_-* "-"??_-;_-@_-</c:formatCode>
                      <c:ptCount val="3"/>
                      <c:pt idx="0">
                        <c:v>2107</c:v>
                      </c:pt>
                      <c:pt idx="1">
                        <c:v>41</c:v>
                      </c:pt>
                      <c:pt idx="2">
                        <c:v>2148</c:v>
                      </c:pt>
                    </c:numCache>
                  </c:numRef>
                </c:val>
                <c:extLst xmlns:c15="http://schemas.microsoft.com/office/drawing/2012/chart">
                  <c:ext xmlns:c16="http://schemas.microsoft.com/office/drawing/2014/chart" uri="{C3380CC4-5D6E-409C-BE32-E72D297353CC}">
                    <c16:uniqueId val="{00000006-FD0B-477F-A687-15078E785468}"/>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PQSRD!$B$495</c15:sqref>
                        </c15:formulaRef>
                      </c:ext>
                    </c:extLst>
                    <c:strCache>
                      <c:ptCount val="1"/>
                      <c:pt idx="0">
                        <c:v>Mayo 2026</c:v>
                      </c:pt>
                    </c:strCache>
                  </c:strRef>
                </c:tx>
                <c:spPr>
                  <a:solidFill>
                    <a:schemeClr val="accent5"/>
                  </a:solidFill>
                  <a:ln>
                    <a:noFill/>
                  </a:ln>
                  <a:effectLst/>
                </c:spPr>
                <c:invertIfNegative val="0"/>
                <c:cat>
                  <c:strRef>
                    <c:extLst>
                      <c:ext xmlns:c15="http://schemas.microsoft.com/office/drawing/2012/chart" uri="{02D57815-91ED-43cb-92C2-25804820EDAC}">
                        <c15:fullRef>
                          <c15:sqref>PQSRD!$C$490:$F$490</c15:sqref>
                        </c15:fullRef>
                        <c15:formulaRef>
                          <c15:sqref>PQSRD!$C$490:$E$490</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PQSRD!$C$495:$F$495</c15:sqref>
                        </c15:fullRef>
                        <c15:formulaRef>
                          <c15:sqref>PQSRD!$C$495:$E$495</c15:sqref>
                        </c15:formulaRef>
                      </c:ext>
                    </c:extLst>
                    <c:numCache>
                      <c:formatCode>_-* #,##0_-;\-* #,##0_-;_-* "-"??_-;_-@_-</c:formatCode>
                      <c:ptCount val="3"/>
                      <c:pt idx="0">
                        <c:v>2209</c:v>
                      </c:pt>
                      <c:pt idx="1">
                        <c:v>56</c:v>
                      </c:pt>
                      <c:pt idx="2">
                        <c:v>2265</c:v>
                      </c:pt>
                    </c:numCache>
                  </c:numRef>
                </c:val>
                <c:extLst xmlns:c15="http://schemas.microsoft.com/office/drawing/2012/chart">
                  <c:ext xmlns:c16="http://schemas.microsoft.com/office/drawing/2014/chart" uri="{C3380CC4-5D6E-409C-BE32-E72D297353CC}">
                    <c16:uniqueId val="{00000007-FD0B-477F-A687-15078E785468}"/>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PQSRD!$B$496</c15:sqref>
                        </c15:formulaRef>
                      </c:ext>
                    </c:extLst>
                    <c:strCache>
                      <c:ptCount val="1"/>
                      <c:pt idx="0">
                        <c:v>Junio 2026</c:v>
                      </c:pt>
                    </c:strCache>
                  </c:strRef>
                </c:tx>
                <c:spPr>
                  <a:solidFill>
                    <a:schemeClr val="accent6"/>
                  </a:solidFill>
                  <a:ln>
                    <a:noFill/>
                  </a:ln>
                  <a:effectLst/>
                </c:spPr>
                <c:invertIfNegative val="0"/>
                <c:cat>
                  <c:strRef>
                    <c:extLst>
                      <c:ext xmlns:c15="http://schemas.microsoft.com/office/drawing/2012/chart" uri="{02D57815-91ED-43cb-92C2-25804820EDAC}">
                        <c15:fullRef>
                          <c15:sqref>PQSRD!$C$490:$F$490</c15:sqref>
                        </c15:fullRef>
                        <c15:formulaRef>
                          <c15:sqref>PQSRD!$C$490:$E$490</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PQSRD!$C$496:$F$496</c15:sqref>
                        </c15:fullRef>
                        <c15:formulaRef>
                          <c15:sqref>PQSRD!$C$496:$E$496</c15:sqref>
                        </c15:formulaRef>
                      </c:ext>
                    </c:extLst>
                    <c:numCache>
                      <c:formatCode>_-* #,##0_-;\-* #,##0_-;_-* "-"??_-;_-@_-</c:formatCode>
                      <c:ptCount val="3"/>
                      <c:pt idx="0">
                        <c:v>2158</c:v>
                      </c:pt>
                      <c:pt idx="1">
                        <c:v>-102</c:v>
                      </c:pt>
                      <c:pt idx="2">
                        <c:v>2056</c:v>
                      </c:pt>
                    </c:numCache>
                  </c:numRef>
                </c:val>
                <c:extLst xmlns:c15="http://schemas.microsoft.com/office/drawing/2012/chart">
                  <c:ext xmlns:c16="http://schemas.microsoft.com/office/drawing/2014/chart" uri="{C3380CC4-5D6E-409C-BE32-E72D297353CC}">
                    <c16:uniqueId val="{00000008-FD0B-477F-A687-15078E785468}"/>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PQSRD!$B$497</c15:sqref>
                        </c15:formulaRef>
                      </c:ext>
                    </c:extLst>
                    <c:strCache>
                      <c:ptCount val="1"/>
                      <c:pt idx="0">
                        <c:v>Julio 2026</c:v>
                      </c:pt>
                    </c:strCache>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PQSRD!$C$490:$F$490</c15:sqref>
                        </c15:fullRef>
                        <c15:formulaRef>
                          <c15:sqref>PQSRD!$C$490:$E$490</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PQSRD!$C$497:$F$497</c15:sqref>
                        </c15:fullRef>
                        <c15:formulaRef>
                          <c15:sqref>PQSRD!$C$497:$E$497</c15:sqref>
                        </c15:formulaRef>
                      </c:ext>
                    </c:extLst>
                    <c:numCache>
                      <c:formatCode>_-* #,##0_-;\-* #,##0_-;_-* "-"??_-;_-@_-</c:formatCode>
                      <c:ptCount val="3"/>
                    </c:numCache>
                  </c:numRef>
                </c:val>
                <c:extLst xmlns:c15="http://schemas.microsoft.com/office/drawing/2012/chart">
                  <c:ext xmlns:c16="http://schemas.microsoft.com/office/drawing/2014/chart" uri="{C3380CC4-5D6E-409C-BE32-E72D297353CC}">
                    <c16:uniqueId val="{00000009-FD0B-477F-A687-15078E785468}"/>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PQSRD!$B$498</c15:sqref>
                        </c15:formulaRef>
                      </c:ext>
                    </c:extLst>
                    <c:strCache>
                      <c:ptCount val="1"/>
                      <c:pt idx="0">
                        <c:v>Agosto 2026</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PQSRD!$C$490:$F$490</c15:sqref>
                        </c15:fullRef>
                        <c15:formulaRef>
                          <c15:sqref>PQSRD!$C$490:$E$490</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PQSRD!$C$498:$F$498</c15:sqref>
                        </c15:fullRef>
                        <c15:formulaRef>
                          <c15:sqref>PQSRD!$C$498:$E$498</c15:sqref>
                        </c15:formulaRef>
                      </c:ext>
                    </c:extLst>
                    <c:numCache>
                      <c:formatCode>_-* #,##0_-;\-* #,##0_-;_-* "-"??_-;_-@_-</c:formatCode>
                      <c:ptCount val="3"/>
                    </c:numCache>
                  </c:numRef>
                </c:val>
                <c:extLst xmlns:c15="http://schemas.microsoft.com/office/drawing/2012/chart">
                  <c:ext xmlns:c16="http://schemas.microsoft.com/office/drawing/2014/chart" uri="{C3380CC4-5D6E-409C-BE32-E72D297353CC}">
                    <c16:uniqueId val="{0000000A-FD0B-477F-A687-15078E785468}"/>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PQSRD!$B$499</c15:sqref>
                        </c15:formulaRef>
                      </c:ext>
                    </c:extLst>
                    <c:strCache>
                      <c:ptCount val="1"/>
                      <c:pt idx="0">
                        <c:v>Septiembre 2026</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PQSRD!$C$490:$F$490</c15:sqref>
                        </c15:fullRef>
                        <c15:formulaRef>
                          <c15:sqref>PQSRD!$C$490:$E$490</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PQSRD!$C$499:$F$499</c15:sqref>
                        </c15:fullRef>
                        <c15:formulaRef>
                          <c15:sqref>PQSRD!$C$499:$E$499</c15:sqref>
                        </c15:formulaRef>
                      </c:ext>
                    </c:extLst>
                    <c:numCache>
                      <c:formatCode>_-* #,##0_-;\-* #,##0_-;_-* "-"??_-;_-@_-</c:formatCode>
                      <c:ptCount val="3"/>
                    </c:numCache>
                  </c:numRef>
                </c:val>
                <c:extLst xmlns:c15="http://schemas.microsoft.com/office/drawing/2012/chart">
                  <c:ext xmlns:c16="http://schemas.microsoft.com/office/drawing/2014/chart" uri="{C3380CC4-5D6E-409C-BE32-E72D297353CC}">
                    <c16:uniqueId val="{0000000B-FD0B-477F-A687-15078E785468}"/>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PQSRD!$B$500</c15:sqref>
                        </c15:formulaRef>
                      </c:ext>
                    </c:extLst>
                    <c:strCache>
                      <c:ptCount val="1"/>
                      <c:pt idx="0">
                        <c:v>Octubre 2026</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PQSRD!$C$490:$F$490</c15:sqref>
                        </c15:fullRef>
                        <c15:formulaRef>
                          <c15:sqref>PQSRD!$C$490:$E$490</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PQSRD!$C$500:$F$500</c15:sqref>
                        </c15:fullRef>
                        <c15:formulaRef>
                          <c15:sqref>PQSRD!$C$500:$E$500</c15:sqref>
                        </c15:formulaRef>
                      </c:ext>
                    </c:extLst>
                    <c:numCache>
                      <c:formatCode>_-* #,##0_-;\-* #,##0_-;_-* "-"??_-;_-@_-</c:formatCode>
                      <c:ptCount val="3"/>
                    </c:numCache>
                  </c:numRef>
                </c:val>
                <c:extLst xmlns:c15="http://schemas.microsoft.com/office/drawing/2012/chart">
                  <c:ext xmlns:c16="http://schemas.microsoft.com/office/drawing/2014/chart" uri="{C3380CC4-5D6E-409C-BE32-E72D297353CC}">
                    <c16:uniqueId val="{0000000C-FD0B-477F-A687-15078E785468}"/>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PQSRD!$B$501</c15:sqref>
                        </c15:formulaRef>
                      </c:ext>
                    </c:extLst>
                    <c:strCache>
                      <c:ptCount val="1"/>
                      <c:pt idx="0">
                        <c:v>Noviembre 2026</c:v>
                      </c:pt>
                    </c:strCache>
                  </c:strRef>
                </c:tx>
                <c:spPr>
                  <a:solidFill>
                    <a:schemeClr val="accent5">
                      <a:lumMod val="60000"/>
                    </a:schemeClr>
                  </a:solidFill>
                  <a:ln>
                    <a:noFill/>
                  </a:ln>
                  <a:effectLst/>
                </c:spPr>
                <c:invertIfNegative val="0"/>
                <c:cat>
                  <c:strRef>
                    <c:extLst>
                      <c:ext xmlns:c15="http://schemas.microsoft.com/office/drawing/2012/chart" uri="{02D57815-91ED-43cb-92C2-25804820EDAC}">
                        <c15:fullRef>
                          <c15:sqref>PQSRD!$C$490:$F$490</c15:sqref>
                        </c15:fullRef>
                        <c15:formulaRef>
                          <c15:sqref>PQSRD!$C$490:$E$490</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PQSRD!$C$501:$F$501</c15:sqref>
                        </c15:fullRef>
                        <c15:formulaRef>
                          <c15:sqref>PQSRD!$C$501:$E$501</c15:sqref>
                        </c15:formulaRef>
                      </c:ext>
                    </c:extLst>
                    <c:numCache>
                      <c:formatCode>_-* #,##0_-;\-* #,##0_-;_-* "-"??_-;_-@_-</c:formatCode>
                      <c:ptCount val="3"/>
                    </c:numCache>
                  </c:numRef>
                </c:val>
                <c:extLst xmlns:c15="http://schemas.microsoft.com/office/drawing/2012/chart">
                  <c:ext xmlns:c16="http://schemas.microsoft.com/office/drawing/2014/chart" uri="{C3380CC4-5D6E-409C-BE32-E72D297353CC}">
                    <c16:uniqueId val="{0000000D-FD0B-477F-A687-15078E785468}"/>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PQSRD!$B$502</c15:sqref>
                        </c15:formulaRef>
                      </c:ext>
                    </c:extLst>
                    <c:strCache>
                      <c:ptCount val="1"/>
                      <c:pt idx="0">
                        <c:v>Diciembre 2026</c:v>
                      </c:pt>
                    </c:strCache>
                  </c:strRef>
                </c:tx>
                <c:spPr>
                  <a:solidFill>
                    <a:schemeClr val="accent6">
                      <a:lumMod val="60000"/>
                    </a:schemeClr>
                  </a:solidFill>
                  <a:ln>
                    <a:noFill/>
                  </a:ln>
                  <a:effectLst/>
                </c:spPr>
                <c:invertIfNegative val="0"/>
                <c:cat>
                  <c:strRef>
                    <c:extLst>
                      <c:ext xmlns:c15="http://schemas.microsoft.com/office/drawing/2012/chart" uri="{02D57815-91ED-43cb-92C2-25804820EDAC}">
                        <c15:fullRef>
                          <c15:sqref>PQSRD!$C$490:$F$490</c15:sqref>
                        </c15:fullRef>
                        <c15:formulaRef>
                          <c15:sqref>PQSRD!$C$490:$E$490</c15:sqref>
                        </c15:formulaRef>
                      </c:ext>
                    </c:extLst>
                    <c:strCache>
                      <c:ptCount val="3"/>
                      <c:pt idx="0">
                        <c:v>Con calidad</c:v>
                      </c:pt>
                      <c:pt idx="1">
                        <c:v>Sin calidad</c:v>
                      </c:pt>
                      <c:pt idx="2">
                        <c:v>Muestra</c:v>
                      </c:pt>
                    </c:strCache>
                  </c:strRef>
                </c:cat>
                <c:val>
                  <c:numRef>
                    <c:extLst>
                      <c:ext xmlns:c15="http://schemas.microsoft.com/office/drawing/2012/chart" uri="{02D57815-91ED-43cb-92C2-25804820EDAC}">
                        <c15:fullRef>
                          <c15:sqref>PQSRD!$C$502:$F$502</c15:sqref>
                        </c15:fullRef>
                        <c15:formulaRef>
                          <c15:sqref>PQSRD!$C$502:$E$502</c15:sqref>
                        </c15:formulaRef>
                      </c:ext>
                    </c:extLst>
                    <c:numCache>
                      <c:formatCode>_-* #,##0_-;\-* #,##0_-;_-* "-"??_-;_-@_-</c:formatCode>
                      <c:ptCount val="3"/>
                    </c:numCache>
                  </c:numRef>
                </c:val>
                <c:extLst xmlns:c15="http://schemas.microsoft.com/office/drawing/2012/chart">
                  <c:ext xmlns:c16="http://schemas.microsoft.com/office/drawing/2014/chart" uri="{C3380CC4-5D6E-409C-BE32-E72D297353CC}">
                    <c16:uniqueId val="{0000000E-FD0B-477F-A687-15078E785468}"/>
                  </c:ext>
                </c:extLst>
              </c15:ser>
            </c15:filteredBarSeries>
          </c:ext>
        </c:extLst>
      </c:barChart>
      <c:catAx>
        <c:axId val="187528657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5283695"/>
        <c:crosses val="autoZero"/>
        <c:auto val="1"/>
        <c:lblAlgn val="ctr"/>
        <c:lblOffset val="100"/>
        <c:noMultiLvlLbl val="0"/>
      </c:catAx>
      <c:valAx>
        <c:axId val="1875283695"/>
        <c:scaling>
          <c:orientation val="minMax"/>
        </c:scaling>
        <c:delete val="1"/>
        <c:axPos val="b"/>
        <c:numFmt formatCode="#,##0" sourceLinked="1"/>
        <c:majorTickMark val="none"/>
        <c:minorTickMark val="none"/>
        <c:tickLblPos val="nextTo"/>
        <c:crossAx val="18752865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1"/>
                </a:solidFill>
                <a:latin typeface="Aptos Narrow" panose="020B0004020202020204" pitchFamily="34" charset="0"/>
                <a:ea typeface="+mn-ea"/>
                <a:cs typeface="+mn-cs"/>
              </a:defRPr>
            </a:pPr>
            <a:r>
              <a:rPr lang="es-CO" sz="1100">
                <a:solidFill>
                  <a:schemeClr val="bg1"/>
                </a:solidFill>
                <a:latin typeface="Aptos Narrow" panose="020B0004020202020204" pitchFamily="34" charset="0"/>
              </a:rPr>
              <a:t>Días promedio de respuesta 2026</a:t>
            </a:r>
          </a:p>
        </c:rich>
      </c:tx>
      <c:overlay val="0"/>
      <c:spPr>
        <a:solidFill>
          <a:schemeClr val="accent1">
            <a:lumMod val="50000"/>
          </a:schemeClr>
        </a:solidFill>
        <a:ln>
          <a:noFill/>
        </a:ln>
        <a:effectLst/>
      </c:spPr>
      <c:txPr>
        <a:bodyPr rot="0" spcFirstLastPara="1" vertOverflow="ellipsis" vert="horz" wrap="square" anchor="ctr" anchorCtr="1"/>
        <a:lstStyle/>
        <a:p>
          <a:pPr>
            <a:defRPr sz="1100" b="0" i="0" u="none" strike="noStrike" kern="1200" spc="0" baseline="0">
              <a:solidFill>
                <a:schemeClr val="bg1"/>
              </a:solidFill>
              <a:latin typeface="Aptos Narrow" panose="020B0004020202020204" pitchFamily="34" charset="0"/>
              <a:ea typeface="+mn-ea"/>
              <a:cs typeface="+mn-cs"/>
            </a:defRPr>
          </a:pPr>
          <a:endParaRPr lang="es-CO"/>
        </a:p>
      </c:txPr>
    </c:title>
    <c:autoTitleDeleted val="0"/>
    <c:plotArea>
      <c:layout>
        <c:manualLayout>
          <c:layoutTarget val="inner"/>
          <c:xMode val="edge"/>
          <c:yMode val="edge"/>
          <c:x val="6.8621844885037572E-2"/>
          <c:y val="0.15470281543274245"/>
          <c:w val="0.91081847493220969"/>
          <c:h val="0.63987388437759152"/>
        </c:manualLayout>
      </c:layout>
      <c:barChart>
        <c:barDir val="col"/>
        <c:grouping val="clustered"/>
        <c:varyColors val="0"/>
        <c:ser>
          <c:idx val="0"/>
          <c:order val="0"/>
          <c:tx>
            <c:strRef>
              <c:f>PQSRD!$C$443</c:f>
              <c:strCache>
                <c:ptCount val="1"/>
                <c:pt idx="0">
                  <c:v>Consultas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PQSRD!$B$444:$B$456</c15:sqref>
                  </c15:fullRef>
                </c:ext>
              </c:extLst>
              <c:f>PQSRD!$B$456</c:f>
              <c:strCache>
                <c:ptCount val="1"/>
                <c:pt idx="0">
                  <c:v>Promedio</c:v>
                </c:pt>
              </c:strCache>
            </c:strRef>
          </c:cat>
          <c:val>
            <c:numRef>
              <c:extLst>
                <c:ext xmlns:c15="http://schemas.microsoft.com/office/drawing/2012/chart" uri="{02D57815-91ED-43cb-92C2-25804820EDAC}">
                  <c15:fullRef>
                    <c15:sqref>PQSRD!$C$444:$C$456</c15:sqref>
                  </c15:fullRef>
                </c:ext>
              </c:extLst>
              <c:f>PQSRD!$C$456</c:f>
              <c:numCache>
                <c:formatCode>_-* #,##0_-;\-* #,##0_-;_-* "-"_-;_-@_-</c:formatCode>
                <c:ptCount val="1"/>
                <c:pt idx="0" formatCode="#,##0">
                  <c:v>25.666666666666668</c:v>
                </c:pt>
              </c:numCache>
            </c:numRef>
          </c:val>
          <c:extLst>
            <c:ext xmlns:c16="http://schemas.microsoft.com/office/drawing/2014/chart" uri="{C3380CC4-5D6E-409C-BE32-E72D297353CC}">
              <c16:uniqueId val="{00000000-26C6-4E69-91CE-994072AF37E4}"/>
            </c:ext>
          </c:extLst>
        </c:ser>
        <c:ser>
          <c:idx val="1"/>
          <c:order val="1"/>
          <c:tx>
            <c:strRef>
              <c:f>PQSRD!$D$443</c:f>
              <c:strCache>
                <c:ptCount val="1"/>
                <c:pt idx="0">
                  <c:v>Peticiones, quejas, reclamos y felicitaciones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PQSRD!$B$444:$B$456</c15:sqref>
                  </c15:fullRef>
                </c:ext>
              </c:extLst>
              <c:f>PQSRD!$B$456</c:f>
              <c:strCache>
                <c:ptCount val="1"/>
                <c:pt idx="0">
                  <c:v>Promedio</c:v>
                </c:pt>
              </c:strCache>
            </c:strRef>
          </c:cat>
          <c:val>
            <c:numRef>
              <c:extLst>
                <c:ext xmlns:c15="http://schemas.microsoft.com/office/drawing/2012/chart" uri="{02D57815-91ED-43cb-92C2-25804820EDAC}">
                  <c15:fullRef>
                    <c15:sqref>PQSRD!$D$444:$D$456</c15:sqref>
                  </c15:fullRef>
                </c:ext>
              </c:extLst>
              <c:f>PQSRD!$D$456</c:f>
              <c:numCache>
                <c:formatCode>_-* #,##0_-;\-* #,##0_-;_-* "-"_-;_-@_-</c:formatCode>
                <c:ptCount val="1"/>
                <c:pt idx="0" formatCode="#,##0">
                  <c:v>7.833333333333333</c:v>
                </c:pt>
              </c:numCache>
            </c:numRef>
          </c:val>
          <c:extLst>
            <c:ext xmlns:c16="http://schemas.microsoft.com/office/drawing/2014/chart" uri="{C3380CC4-5D6E-409C-BE32-E72D297353CC}">
              <c16:uniqueId val="{00000001-26C6-4E69-91CE-994072AF37E4}"/>
            </c:ext>
          </c:extLst>
        </c:ser>
        <c:ser>
          <c:idx val="2"/>
          <c:order val="2"/>
          <c:tx>
            <c:strRef>
              <c:f>PQSRD!$E$443</c:f>
              <c:strCache>
                <c:ptCount val="1"/>
                <c:pt idx="0">
                  <c:v>Solicitudes de información</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PQSRD!$B$444:$B$456</c15:sqref>
                  </c15:fullRef>
                </c:ext>
              </c:extLst>
              <c:f>PQSRD!$B$456</c:f>
              <c:strCache>
                <c:ptCount val="1"/>
                <c:pt idx="0">
                  <c:v>Promedio</c:v>
                </c:pt>
              </c:strCache>
            </c:strRef>
          </c:cat>
          <c:val>
            <c:numRef>
              <c:extLst>
                <c:ext xmlns:c15="http://schemas.microsoft.com/office/drawing/2012/chart" uri="{02D57815-91ED-43cb-92C2-25804820EDAC}">
                  <c15:fullRef>
                    <c15:sqref>PQSRD!$E$444:$E$456</c15:sqref>
                  </c15:fullRef>
                </c:ext>
              </c:extLst>
              <c:f>PQSRD!$E$456</c:f>
              <c:numCache>
                <c:formatCode>_-* #,##0_-;\-* #,##0_-;_-* "-"_-;_-@_-</c:formatCode>
                <c:ptCount val="1"/>
                <c:pt idx="0" formatCode="#,##0">
                  <c:v>6.333333333333333</c:v>
                </c:pt>
              </c:numCache>
            </c:numRef>
          </c:val>
          <c:extLst>
            <c:ext xmlns:c16="http://schemas.microsoft.com/office/drawing/2014/chart" uri="{C3380CC4-5D6E-409C-BE32-E72D297353CC}">
              <c16:uniqueId val="{00000002-26C6-4E69-91CE-994072AF37E4}"/>
            </c:ext>
          </c:extLst>
        </c:ser>
        <c:ser>
          <c:idx val="3"/>
          <c:order val="3"/>
          <c:tx>
            <c:strRef>
              <c:f>PQSRD!$F$443</c:f>
              <c:strCache>
                <c:ptCount val="1"/>
                <c:pt idx="0">
                  <c:v>Envío a entidad externa</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PQSRD!$B$444:$B$456</c15:sqref>
                  </c15:fullRef>
                </c:ext>
              </c:extLst>
              <c:f>PQSRD!$B$456</c:f>
              <c:strCache>
                <c:ptCount val="1"/>
                <c:pt idx="0">
                  <c:v>Promedio</c:v>
                </c:pt>
              </c:strCache>
            </c:strRef>
          </c:cat>
          <c:val>
            <c:numRef>
              <c:extLst>
                <c:ext xmlns:c15="http://schemas.microsoft.com/office/drawing/2012/chart" uri="{02D57815-91ED-43cb-92C2-25804820EDAC}">
                  <c15:fullRef>
                    <c15:sqref>PQSRD!$F$444:$F$456</c15:sqref>
                  </c15:fullRef>
                </c:ext>
              </c:extLst>
              <c:f>PQSRD!$F$456</c:f>
              <c:numCache>
                <c:formatCode>_-* #,##0_-;\-* #,##0_-;_-* "-"_-;_-@_-</c:formatCode>
                <c:ptCount val="1"/>
                <c:pt idx="0" formatCode="#,##0">
                  <c:v>3.5</c:v>
                </c:pt>
              </c:numCache>
            </c:numRef>
          </c:val>
          <c:extLst>
            <c:ext xmlns:c16="http://schemas.microsoft.com/office/drawing/2014/chart" uri="{C3380CC4-5D6E-409C-BE32-E72D297353CC}">
              <c16:uniqueId val="{00000003-26C6-4E69-91CE-994072AF37E4}"/>
            </c:ext>
          </c:extLst>
        </c:ser>
        <c:dLbls>
          <c:showLegendKey val="0"/>
          <c:showVal val="0"/>
          <c:showCatName val="0"/>
          <c:showSerName val="0"/>
          <c:showPercent val="0"/>
          <c:showBubbleSize val="0"/>
        </c:dLbls>
        <c:gapWidth val="219"/>
        <c:overlap val="-27"/>
        <c:axId val="1892367871"/>
        <c:axId val="1892368831"/>
      </c:barChart>
      <c:catAx>
        <c:axId val="1892367871"/>
        <c:scaling>
          <c:orientation val="minMax"/>
        </c:scaling>
        <c:delete val="1"/>
        <c:axPos val="b"/>
        <c:numFmt formatCode="General" sourceLinked="1"/>
        <c:majorTickMark val="none"/>
        <c:minorTickMark val="none"/>
        <c:tickLblPos val="nextTo"/>
        <c:crossAx val="1892368831"/>
        <c:crosses val="autoZero"/>
        <c:auto val="1"/>
        <c:lblAlgn val="ctr"/>
        <c:lblOffset val="100"/>
        <c:noMultiLvlLbl val="0"/>
      </c:catAx>
      <c:valAx>
        <c:axId val="1892368831"/>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923678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1"/>
                </a:solidFill>
                <a:latin typeface="Aptos Narrow" panose="020B0004020202020204" pitchFamily="34" charset="0"/>
                <a:ea typeface="+mn-ea"/>
                <a:cs typeface="+mn-cs"/>
              </a:defRPr>
            </a:pPr>
            <a:r>
              <a:rPr lang="es-CO" sz="1100">
                <a:solidFill>
                  <a:schemeClr val="bg1"/>
                </a:solidFill>
                <a:latin typeface="Aptos Narrow" panose="020B0004020202020204" pitchFamily="34" charset="0"/>
              </a:rPr>
              <a:t>Solicitudes</a:t>
            </a:r>
            <a:r>
              <a:rPr lang="es-CO" sz="1100" baseline="0">
                <a:solidFill>
                  <a:schemeClr val="bg1"/>
                </a:solidFill>
                <a:latin typeface="Aptos Narrow" panose="020B0004020202020204" pitchFamily="34" charset="0"/>
              </a:rPr>
              <a:t> recibidas </a:t>
            </a:r>
            <a:r>
              <a:rPr lang="es-CO" sz="1100">
                <a:solidFill>
                  <a:schemeClr val="bg1"/>
                </a:solidFill>
                <a:latin typeface="Aptos Narrow" panose="020B0004020202020204" pitchFamily="34" charset="0"/>
              </a:rPr>
              <a:t>2025 vs 2026, por tipo</a:t>
            </a:r>
            <a:r>
              <a:rPr lang="es-CO" sz="1100" baseline="0">
                <a:solidFill>
                  <a:schemeClr val="bg1"/>
                </a:solidFill>
                <a:latin typeface="Aptos Narrow" panose="020B0004020202020204" pitchFamily="34" charset="0"/>
              </a:rPr>
              <a:t> de solicitud.</a:t>
            </a:r>
            <a:endParaRPr lang="es-CO" sz="1100">
              <a:solidFill>
                <a:schemeClr val="bg1"/>
              </a:solidFill>
              <a:latin typeface="Aptos Narrow" panose="020B0004020202020204" pitchFamily="34" charset="0"/>
            </a:endParaRPr>
          </a:p>
        </c:rich>
      </c:tx>
      <c:overlay val="0"/>
      <c:spPr>
        <a:solidFill>
          <a:schemeClr val="accent1">
            <a:lumMod val="50000"/>
          </a:schemeClr>
        </a:solidFill>
        <a:ln>
          <a:noFill/>
        </a:ln>
        <a:effectLst/>
      </c:spPr>
      <c:txPr>
        <a:bodyPr rot="0" spcFirstLastPara="1" vertOverflow="ellipsis" vert="horz" wrap="square" anchor="ctr" anchorCtr="1"/>
        <a:lstStyle/>
        <a:p>
          <a:pPr>
            <a:defRPr sz="1100" b="0" i="0" u="none" strike="noStrike" kern="1200" spc="0" baseline="0">
              <a:solidFill>
                <a:schemeClr val="bg1"/>
              </a:solidFill>
              <a:latin typeface="Aptos Narrow" panose="020B0004020202020204" pitchFamily="34" charset="0"/>
              <a:ea typeface="+mn-ea"/>
              <a:cs typeface="+mn-cs"/>
            </a:defRPr>
          </a:pPr>
          <a:endParaRPr lang="es-CO"/>
        </a:p>
      </c:txPr>
    </c:title>
    <c:autoTitleDeleted val="0"/>
    <c:plotArea>
      <c:layout>
        <c:manualLayout>
          <c:layoutTarget val="inner"/>
          <c:xMode val="edge"/>
          <c:yMode val="edge"/>
          <c:x val="6.4994165989617741E-2"/>
          <c:y val="0.11416365841392911"/>
          <c:w val="0.92343399215888755"/>
          <c:h val="0.7021798654923086"/>
        </c:manualLayout>
      </c:layout>
      <c:barChart>
        <c:barDir val="col"/>
        <c:grouping val="clustered"/>
        <c:varyColors val="0"/>
        <c:ser>
          <c:idx val="24"/>
          <c:order val="24"/>
          <c:tx>
            <c:strRef>
              <c:f>PQSRD!$B$126</c:f>
              <c:extLst xmlns:c15="http://schemas.microsoft.com/office/drawing/2012/chart"/>
            </c:strRef>
          </c:tx>
          <c:spPr>
            <a:solidFill>
              <a:schemeClr val="accent1">
                <a:lumMod val="60000"/>
                <a:lumOff val="4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PQSRD!$C$126:$M$126</c:f>
              <c:extLst xmlns:c15="http://schemas.microsoft.com/office/drawing/2012/chart"/>
            </c:numRef>
          </c:val>
          <c:extLst xmlns:c15="http://schemas.microsoft.com/office/drawing/2012/chart">
            <c:ext xmlns:c16="http://schemas.microsoft.com/office/drawing/2014/chart" uri="{C3380CC4-5D6E-409C-BE32-E72D297353CC}">
              <c16:uniqueId val="{0000001A-74CA-4966-91C8-571FFD006705}"/>
            </c:ext>
          </c:extLst>
        </c:ser>
        <c:ser>
          <c:idx val="25"/>
          <c:order val="25"/>
          <c:tx>
            <c:strRef>
              <c:f>PQSRD!$B$127</c:f>
              <c:extLst xmlns:c15="http://schemas.microsoft.com/office/drawing/2012/chart"/>
            </c:strRef>
          </c:tx>
          <c:spPr>
            <a:solidFill>
              <a:schemeClr val="accent2">
                <a:lumMod val="60000"/>
                <a:lumOff val="4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PQSRD!$C$127:$M$127</c:f>
              <c:extLst xmlns:c15="http://schemas.microsoft.com/office/drawing/2012/chart"/>
            </c:numRef>
          </c:val>
          <c:extLst xmlns:c15="http://schemas.microsoft.com/office/drawing/2012/chart">
            <c:ext xmlns:c16="http://schemas.microsoft.com/office/drawing/2014/chart" uri="{C3380CC4-5D6E-409C-BE32-E72D297353CC}">
              <c16:uniqueId val="{0000001B-74CA-4966-91C8-571FFD006705}"/>
            </c:ext>
          </c:extLst>
        </c:ser>
        <c:ser>
          <c:idx val="26"/>
          <c:order val="26"/>
          <c:tx>
            <c:strRef>
              <c:f>PQSRD!$B$128</c:f>
              <c:extLst xmlns:c15="http://schemas.microsoft.com/office/drawing/2012/chart"/>
            </c:strRef>
          </c:tx>
          <c:spPr>
            <a:solidFill>
              <a:schemeClr val="accent3">
                <a:lumMod val="60000"/>
                <a:lumOff val="4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PQSRD!$C$128:$M$128</c:f>
              <c:extLst xmlns:c15="http://schemas.microsoft.com/office/drawing/2012/chart"/>
            </c:numRef>
          </c:val>
          <c:extLst xmlns:c15="http://schemas.microsoft.com/office/drawing/2012/chart">
            <c:ext xmlns:c16="http://schemas.microsoft.com/office/drawing/2014/chart" uri="{C3380CC4-5D6E-409C-BE32-E72D297353CC}">
              <c16:uniqueId val="{0000001C-74CA-4966-91C8-571FFD006705}"/>
            </c:ext>
          </c:extLst>
        </c:ser>
        <c:ser>
          <c:idx val="27"/>
          <c:order val="27"/>
          <c:tx>
            <c:strRef>
              <c:f>PQSRD!$B$129</c:f>
              <c:extLst xmlns:c15="http://schemas.microsoft.com/office/drawing/2012/chart"/>
            </c:strRef>
          </c:tx>
          <c:spPr>
            <a:solidFill>
              <a:schemeClr val="accent4">
                <a:lumMod val="60000"/>
                <a:lumOff val="4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PQSRD!$C$129:$M$129</c:f>
              <c:extLst xmlns:c15="http://schemas.microsoft.com/office/drawing/2012/chart"/>
            </c:numRef>
          </c:val>
          <c:extLst xmlns:c15="http://schemas.microsoft.com/office/drawing/2012/chart">
            <c:ext xmlns:c16="http://schemas.microsoft.com/office/drawing/2014/chart" uri="{C3380CC4-5D6E-409C-BE32-E72D297353CC}">
              <c16:uniqueId val="{0000001D-74CA-4966-91C8-571FFD006705}"/>
            </c:ext>
          </c:extLst>
        </c:ser>
        <c:ser>
          <c:idx val="28"/>
          <c:order val="28"/>
          <c:tx>
            <c:strRef>
              <c:f>PQSRD!$B$130</c:f>
              <c:extLst xmlns:c15="http://schemas.microsoft.com/office/drawing/2012/chart"/>
            </c:strRef>
          </c:tx>
          <c:spPr>
            <a:solidFill>
              <a:schemeClr val="accent5">
                <a:lumMod val="60000"/>
                <a:lumOff val="4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PQSRD!$C$130:$M$130</c:f>
              <c:extLst xmlns:c15="http://schemas.microsoft.com/office/drawing/2012/chart"/>
            </c:numRef>
          </c:val>
          <c:extLst xmlns:c15="http://schemas.microsoft.com/office/drawing/2012/chart">
            <c:ext xmlns:c16="http://schemas.microsoft.com/office/drawing/2014/chart" uri="{C3380CC4-5D6E-409C-BE32-E72D297353CC}">
              <c16:uniqueId val="{0000001E-74CA-4966-91C8-571FFD006705}"/>
            </c:ext>
          </c:extLst>
        </c:ser>
        <c:ser>
          <c:idx val="29"/>
          <c:order val="29"/>
          <c:tx>
            <c:strRef>
              <c:f>PQSRD!$B$131</c:f>
              <c:extLst xmlns:c15="http://schemas.microsoft.com/office/drawing/2012/chart"/>
            </c:strRef>
          </c:tx>
          <c:spPr>
            <a:solidFill>
              <a:schemeClr val="accent6">
                <a:lumMod val="60000"/>
                <a:lumOff val="4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PQSRD!$C$131:$M$131</c:f>
              <c:extLst xmlns:c15="http://schemas.microsoft.com/office/drawing/2012/chart"/>
            </c:numRef>
          </c:val>
          <c:extLst xmlns:c15="http://schemas.microsoft.com/office/drawing/2012/chart">
            <c:ext xmlns:c16="http://schemas.microsoft.com/office/drawing/2014/chart" uri="{C3380CC4-5D6E-409C-BE32-E72D297353CC}">
              <c16:uniqueId val="{0000001F-74CA-4966-91C8-571FFD006705}"/>
            </c:ext>
          </c:extLst>
        </c:ser>
        <c:ser>
          <c:idx val="30"/>
          <c:order val="30"/>
          <c:tx>
            <c:strRef>
              <c:f>PQSRD!$B$132</c:f>
              <c:extLst xmlns:c15="http://schemas.microsoft.com/office/drawing/2012/chart"/>
            </c:strRef>
          </c:tx>
          <c:spPr>
            <a:solidFill>
              <a:schemeClr val="accent1">
                <a:lumMod val="5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PQSRD!$C$132:$M$132</c:f>
              <c:extLst xmlns:c15="http://schemas.microsoft.com/office/drawing/2012/chart"/>
            </c:numRef>
          </c:val>
          <c:extLst xmlns:c15="http://schemas.microsoft.com/office/drawing/2012/chart">
            <c:ext xmlns:c16="http://schemas.microsoft.com/office/drawing/2014/chart" uri="{C3380CC4-5D6E-409C-BE32-E72D297353CC}">
              <c16:uniqueId val="{00000020-74CA-4966-91C8-571FFD006705}"/>
            </c:ext>
          </c:extLst>
        </c:ser>
        <c:ser>
          <c:idx val="31"/>
          <c:order val="31"/>
          <c:tx>
            <c:strRef>
              <c:f>PQSRD!$B$133</c:f>
              <c:extLst xmlns:c15="http://schemas.microsoft.com/office/drawing/2012/chart"/>
            </c:strRef>
          </c:tx>
          <c:spPr>
            <a:solidFill>
              <a:schemeClr val="accent2">
                <a:lumMod val="5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PQSRD!$C$133:$M$133</c:f>
              <c:extLst xmlns:c15="http://schemas.microsoft.com/office/drawing/2012/chart"/>
            </c:numRef>
          </c:val>
          <c:extLst xmlns:c15="http://schemas.microsoft.com/office/drawing/2012/chart">
            <c:ext xmlns:c16="http://schemas.microsoft.com/office/drawing/2014/chart" uri="{C3380CC4-5D6E-409C-BE32-E72D297353CC}">
              <c16:uniqueId val="{00000021-74CA-4966-91C8-571FFD006705}"/>
            </c:ext>
          </c:extLst>
        </c:ser>
        <c:ser>
          <c:idx val="32"/>
          <c:order val="32"/>
          <c:tx>
            <c:strRef>
              <c:f>PQSRD!$B$134</c:f>
              <c:extLst xmlns:c15="http://schemas.microsoft.com/office/drawing/2012/chart"/>
            </c:strRef>
          </c:tx>
          <c:spPr>
            <a:solidFill>
              <a:schemeClr val="accent3">
                <a:lumMod val="5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PQSRD!$C$134:$M$134</c:f>
              <c:extLst xmlns:c15="http://schemas.microsoft.com/office/drawing/2012/chart"/>
            </c:numRef>
          </c:val>
          <c:extLst xmlns:c15="http://schemas.microsoft.com/office/drawing/2012/chart">
            <c:ext xmlns:c16="http://schemas.microsoft.com/office/drawing/2014/chart" uri="{C3380CC4-5D6E-409C-BE32-E72D297353CC}">
              <c16:uniqueId val="{00000022-74CA-4966-91C8-571FFD006705}"/>
            </c:ext>
          </c:extLst>
        </c:ser>
        <c:ser>
          <c:idx val="33"/>
          <c:order val="33"/>
          <c:tx>
            <c:strRef>
              <c:f>PQSRD!$B$135</c:f>
              <c:extLst xmlns:c15="http://schemas.microsoft.com/office/drawing/2012/chart"/>
            </c:strRef>
          </c:tx>
          <c:spPr>
            <a:solidFill>
              <a:schemeClr val="accent4">
                <a:lumMod val="5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PQSRD!$C$135:$M$135</c:f>
              <c:extLst xmlns:c15="http://schemas.microsoft.com/office/drawing/2012/chart"/>
            </c:numRef>
          </c:val>
          <c:extLst xmlns:c15="http://schemas.microsoft.com/office/drawing/2012/chart">
            <c:ext xmlns:c16="http://schemas.microsoft.com/office/drawing/2014/chart" uri="{C3380CC4-5D6E-409C-BE32-E72D297353CC}">
              <c16:uniqueId val="{00000023-74CA-4966-91C8-571FFD006705}"/>
            </c:ext>
          </c:extLst>
        </c:ser>
        <c:ser>
          <c:idx val="34"/>
          <c:order val="34"/>
          <c:tx>
            <c:strRef>
              <c:f>PQSRD!$B$136</c:f>
              <c:extLst xmlns:c15="http://schemas.microsoft.com/office/drawing/2012/chart"/>
            </c:strRef>
          </c:tx>
          <c:spPr>
            <a:solidFill>
              <a:schemeClr val="accent5">
                <a:lumMod val="5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PQSRD!$C$136:$M$136</c:f>
              <c:extLst xmlns:c15="http://schemas.microsoft.com/office/drawing/2012/chart"/>
            </c:numRef>
          </c:val>
          <c:extLst xmlns:c15="http://schemas.microsoft.com/office/drawing/2012/chart">
            <c:ext xmlns:c16="http://schemas.microsoft.com/office/drawing/2014/chart" uri="{C3380CC4-5D6E-409C-BE32-E72D297353CC}">
              <c16:uniqueId val="{00000024-74CA-4966-91C8-571FFD006705}"/>
            </c:ext>
          </c:extLst>
        </c:ser>
        <c:ser>
          <c:idx val="35"/>
          <c:order val="35"/>
          <c:tx>
            <c:strRef>
              <c:f>PQSRD!$B$137</c:f>
              <c:extLst xmlns:c15="http://schemas.microsoft.com/office/drawing/2012/chart"/>
            </c:strRef>
          </c:tx>
          <c:spPr>
            <a:solidFill>
              <a:schemeClr val="accent6">
                <a:lumMod val="5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PQSRD!$C$137:$M$137</c:f>
              <c:extLst xmlns:c15="http://schemas.microsoft.com/office/drawing/2012/chart"/>
            </c:numRef>
          </c:val>
          <c:extLst xmlns:c15="http://schemas.microsoft.com/office/drawing/2012/chart">
            <c:ext xmlns:c16="http://schemas.microsoft.com/office/drawing/2014/chart" uri="{C3380CC4-5D6E-409C-BE32-E72D297353CC}">
              <c16:uniqueId val="{00000025-74CA-4966-91C8-571FFD006705}"/>
            </c:ext>
          </c:extLst>
        </c:ser>
        <c:ser>
          <c:idx val="36"/>
          <c:order val="36"/>
          <c:tx>
            <c:strRef>
              <c:f>PQSRD!$B$138</c:f>
              <c:extLst xmlns:c15="http://schemas.microsoft.com/office/drawing/2012/chart"/>
            </c:strRef>
          </c:tx>
          <c:spPr>
            <a:solidFill>
              <a:schemeClr val="accent1">
                <a:lumMod val="70000"/>
                <a:lumOff val="3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PQSRD!$C$138:$M$138</c:f>
              <c:extLst xmlns:c15="http://schemas.microsoft.com/office/drawing/2012/chart"/>
            </c:numRef>
          </c:val>
          <c:extLst xmlns:c15="http://schemas.microsoft.com/office/drawing/2012/chart">
            <c:ext xmlns:c16="http://schemas.microsoft.com/office/drawing/2014/chart" uri="{C3380CC4-5D6E-409C-BE32-E72D297353CC}">
              <c16:uniqueId val="{00000026-74CA-4966-91C8-571FFD006705}"/>
            </c:ext>
          </c:extLst>
        </c:ser>
        <c:ser>
          <c:idx val="37"/>
          <c:order val="37"/>
          <c:tx>
            <c:strRef>
              <c:f>PQSRD!$B$139</c:f>
              <c:extLst xmlns:c15="http://schemas.microsoft.com/office/drawing/2012/chart"/>
            </c:strRef>
          </c:tx>
          <c:spPr>
            <a:solidFill>
              <a:schemeClr val="accent2">
                <a:lumMod val="70000"/>
                <a:lumOff val="3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PQSRD!$C$139:$M$139</c:f>
              <c:extLst xmlns:c15="http://schemas.microsoft.com/office/drawing/2012/chart"/>
            </c:numRef>
          </c:val>
          <c:extLst xmlns:c15="http://schemas.microsoft.com/office/drawing/2012/chart">
            <c:ext xmlns:c16="http://schemas.microsoft.com/office/drawing/2014/chart" uri="{C3380CC4-5D6E-409C-BE32-E72D297353CC}">
              <c16:uniqueId val="{00000027-74CA-4966-91C8-571FFD006705}"/>
            </c:ext>
          </c:extLst>
        </c:ser>
        <c:ser>
          <c:idx val="38"/>
          <c:order val="38"/>
          <c:tx>
            <c:strRef>
              <c:f>PQSRD!$B$140</c:f>
              <c:extLst xmlns:c15="http://schemas.microsoft.com/office/drawing/2012/chart"/>
            </c:strRef>
          </c:tx>
          <c:spPr>
            <a:solidFill>
              <a:schemeClr val="accent3">
                <a:lumMod val="70000"/>
                <a:lumOff val="3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PQSRD!$C$140:$M$140</c:f>
              <c:extLst xmlns:c15="http://schemas.microsoft.com/office/drawing/2012/chart"/>
            </c:numRef>
          </c:val>
          <c:extLst xmlns:c15="http://schemas.microsoft.com/office/drawing/2012/chart">
            <c:ext xmlns:c16="http://schemas.microsoft.com/office/drawing/2014/chart" uri="{C3380CC4-5D6E-409C-BE32-E72D297353CC}">
              <c16:uniqueId val="{00000028-74CA-4966-91C8-571FFD006705}"/>
            </c:ext>
          </c:extLst>
        </c:ser>
        <c:ser>
          <c:idx val="39"/>
          <c:order val="39"/>
          <c:tx>
            <c:strRef>
              <c:f>PQSRD!$B$141</c:f>
              <c:extLst xmlns:c15="http://schemas.microsoft.com/office/drawing/2012/chart"/>
            </c:strRef>
          </c:tx>
          <c:spPr>
            <a:solidFill>
              <a:schemeClr val="accent4">
                <a:lumMod val="70000"/>
                <a:lumOff val="3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PQSRD!$C$141:$M$141</c:f>
              <c:extLst xmlns:c15="http://schemas.microsoft.com/office/drawing/2012/chart"/>
            </c:numRef>
          </c:val>
          <c:extLst xmlns:c15="http://schemas.microsoft.com/office/drawing/2012/chart">
            <c:ext xmlns:c16="http://schemas.microsoft.com/office/drawing/2014/chart" uri="{C3380CC4-5D6E-409C-BE32-E72D297353CC}">
              <c16:uniqueId val="{00000029-74CA-4966-91C8-571FFD006705}"/>
            </c:ext>
          </c:extLst>
        </c:ser>
        <c:ser>
          <c:idx val="40"/>
          <c:order val="40"/>
          <c:tx>
            <c:strRef>
              <c:f>PQSRD!$B$142</c:f>
              <c:extLst xmlns:c15="http://schemas.microsoft.com/office/drawing/2012/chart"/>
            </c:strRef>
          </c:tx>
          <c:spPr>
            <a:solidFill>
              <a:schemeClr val="accent5">
                <a:lumMod val="70000"/>
                <a:lumOff val="3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PQSRD!$C$142:$M$142</c:f>
              <c:extLst xmlns:c15="http://schemas.microsoft.com/office/drawing/2012/chart"/>
            </c:numRef>
          </c:val>
          <c:extLst xmlns:c15="http://schemas.microsoft.com/office/drawing/2012/chart">
            <c:ext xmlns:c16="http://schemas.microsoft.com/office/drawing/2014/chart" uri="{C3380CC4-5D6E-409C-BE32-E72D297353CC}">
              <c16:uniqueId val="{0000002A-74CA-4966-91C8-571FFD006705}"/>
            </c:ext>
          </c:extLst>
        </c:ser>
        <c:ser>
          <c:idx val="41"/>
          <c:order val="41"/>
          <c:tx>
            <c:strRef>
              <c:f>PQSRD!$B$143</c:f>
              <c:extLst xmlns:c15="http://schemas.microsoft.com/office/drawing/2012/chart"/>
            </c:strRef>
          </c:tx>
          <c:spPr>
            <a:solidFill>
              <a:schemeClr val="accent6">
                <a:lumMod val="70000"/>
                <a:lumOff val="3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PQSRD!$C$143:$M$143</c:f>
              <c:extLst xmlns:c15="http://schemas.microsoft.com/office/drawing/2012/chart"/>
            </c:numRef>
          </c:val>
          <c:extLst xmlns:c15="http://schemas.microsoft.com/office/drawing/2012/chart">
            <c:ext xmlns:c16="http://schemas.microsoft.com/office/drawing/2014/chart" uri="{C3380CC4-5D6E-409C-BE32-E72D297353CC}">
              <c16:uniqueId val="{0000002B-74CA-4966-91C8-571FFD006705}"/>
            </c:ext>
          </c:extLst>
        </c:ser>
        <c:ser>
          <c:idx val="42"/>
          <c:order val="42"/>
          <c:tx>
            <c:strRef>
              <c:f>PQSRD!$B$144</c:f>
              <c:extLst xmlns:c15="http://schemas.microsoft.com/office/drawing/2012/chart"/>
            </c:strRef>
          </c:tx>
          <c:spPr>
            <a:solidFill>
              <a:schemeClr val="accent1">
                <a:lumMod val="7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PQSRD!$C$144:$M$144</c:f>
              <c:extLst xmlns:c15="http://schemas.microsoft.com/office/drawing/2012/chart"/>
            </c:numRef>
          </c:val>
          <c:extLst xmlns:c15="http://schemas.microsoft.com/office/drawing/2012/chart">
            <c:ext xmlns:c16="http://schemas.microsoft.com/office/drawing/2014/chart" uri="{C3380CC4-5D6E-409C-BE32-E72D297353CC}">
              <c16:uniqueId val="{0000002C-74CA-4966-91C8-571FFD006705}"/>
            </c:ext>
          </c:extLst>
        </c:ser>
        <c:ser>
          <c:idx val="43"/>
          <c:order val="43"/>
          <c:tx>
            <c:strRef>
              <c:f>PQSRD!$B$145</c:f>
              <c:extLst xmlns:c15="http://schemas.microsoft.com/office/drawing/2012/chart"/>
            </c:strRef>
          </c:tx>
          <c:spPr>
            <a:solidFill>
              <a:schemeClr val="accent2">
                <a:lumMod val="7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PQSRD!$C$145:$M$145</c:f>
              <c:extLst xmlns:c15="http://schemas.microsoft.com/office/drawing/2012/chart"/>
            </c:numRef>
          </c:val>
          <c:extLst xmlns:c15="http://schemas.microsoft.com/office/drawing/2012/chart">
            <c:ext xmlns:c16="http://schemas.microsoft.com/office/drawing/2014/chart" uri="{C3380CC4-5D6E-409C-BE32-E72D297353CC}">
              <c16:uniqueId val="{0000002D-74CA-4966-91C8-571FFD006705}"/>
            </c:ext>
          </c:extLst>
        </c:ser>
        <c:ser>
          <c:idx val="44"/>
          <c:order val="44"/>
          <c:tx>
            <c:strRef>
              <c:f>PQSRD!$B$146</c:f>
              <c:extLst xmlns:c15="http://schemas.microsoft.com/office/drawing/2012/chart"/>
            </c:strRef>
          </c:tx>
          <c:spPr>
            <a:solidFill>
              <a:schemeClr val="accent3">
                <a:lumMod val="7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PQSRD!$C$146:$M$146</c:f>
              <c:extLst xmlns:c15="http://schemas.microsoft.com/office/drawing/2012/chart"/>
            </c:numRef>
          </c:val>
          <c:extLst xmlns:c15="http://schemas.microsoft.com/office/drawing/2012/chart">
            <c:ext xmlns:c16="http://schemas.microsoft.com/office/drawing/2014/chart" uri="{C3380CC4-5D6E-409C-BE32-E72D297353CC}">
              <c16:uniqueId val="{0000002E-74CA-4966-91C8-571FFD006705}"/>
            </c:ext>
          </c:extLst>
        </c:ser>
        <c:ser>
          <c:idx val="45"/>
          <c:order val="45"/>
          <c:tx>
            <c:strRef>
              <c:f>PQSRD!$B$147</c:f>
              <c:extLst xmlns:c15="http://schemas.microsoft.com/office/drawing/2012/chart"/>
            </c:strRef>
          </c:tx>
          <c:spPr>
            <a:solidFill>
              <a:schemeClr val="accent4">
                <a:lumMod val="7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PQSRD!$C$147:$M$147</c:f>
              <c:extLst xmlns:c15="http://schemas.microsoft.com/office/drawing/2012/chart"/>
            </c:numRef>
          </c:val>
          <c:extLst xmlns:c15="http://schemas.microsoft.com/office/drawing/2012/chart">
            <c:ext xmlns:c16="http://schemas.microsoft.com/office/drawing/2014/chart" uri="{C3380CC4-5D6E-409C-BE32-E72D297353CC}">
              <c16:uniqueId val="{0000002F-74CA-4966-91C8-571FFD006705}"/>
            </c:ext>
          </c:extLst>
        </c:ser>
        <c:ser>
          <c:idx val="46"/>
          <c:order val="46"/>
          <c:tx>
            <c:strRef>
              <c:f>PQSRD!$B$148</c:f>
              <c:extLst xmlns:c15="http://schemas.microsoft.com/office/drawing/2012/chart"/>
            </c:strRef>
          </c:tx>
          <c:spPr>
            <a:solidFill>
              <a:schemeClr val="accent5">
                <a:lumMod val="7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PQSRD!$C$148:$M$148</c:f>
              <c:extLst xmlns:c15="http://schemas.microsoft.com/office/drawing/2012/chart"/>
            </c:numRef>
          </c:val>
          <c:extLst xmlns:c15="http://schemas.microsoft.com/office/drawing/2012/chart">
            <c:ext xmlns:c16="http://schemas.microsoft.com/office/drawing/2014/chart" uri="{C3380CC4-5D6E-409C-BE32-E72D297353CC}">
              <c16:uniqueId val="{00000030-74CA-4966-91C8-571FFD006705}"/>
            </c:ext>
          </c:extLst>
        </c:ser>
        <c:ser>
          <c:idx val="47"/>
          <c:order val="47"/>
          <c:tx>
            <c:strRef>
              <c:f>PQSRD!$B$149</c:f>
              <c:extLst xmlns:c15="http://schemas.microsoft.com/office/drawing/2012/chart"/>
            </c:strRef>
          </c:tx>
          <c:spPr>
            <a:solidFill>
              <a:schemeClr val="accent6">
                <a:lumMod val="70000"/>
              </a:schemeClr>
            </a:solidFill>
            <a:ln>
              <a:noFill/>
            </a:ln>
            <a:effectLst/>
          </c:spPr>
          <c:invertIfNegative val="0"/>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extLst xmlns:c15="http://schemas.microsoft.com/office/drawing/2012/chart"/>
            </c:strRef>
          </c:cat>
          <c:val>
            <c:numRef>
              <c:f>PQSRD!$C$149:$M$149</c:f>
              <c:extLst xmlns:c15="http://schemas.microsoft.com/office/drawing/2012/chart"/>
            </c:numRef>
          </c:val>
          <c:extLst xmlns:c15="http://schemas.microsoft.com/office/drawing/2012/chart">
            <c:ext xmlns:c16="http://schemas.microsoft.com/office/drawing/2014/chart" uri="{C3380CC4-5D6E-409C-BE32-E72D297353CC}">
              <c16:uniqueId val="{00000031-74CA-4966-91C8-571FFD006705}"/>
            </c:ext>
          </c:extLst>
        </c:ser>
        <c:ser>
          <c:idx val="48"/>
          <c:order val="48"/>
          <c:tx>
            <c:strRef>
              <c:f>PQSRD!$B$150</c:f>
              <c:strCache>
                <c:ptCount val="1"/>
                <c:pt idx="0">
                  <c:v>TOTAL 2025</c:v>
                </c:pt>
              </c:strCache>
            </c:strRef>
          </c:tx>
          <c:spPr>
            <a:solidFill>
              <a:srgbClr val="00B0F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f>PQSRD!$C$150:$M$150</c:f>
              <c:numCache>
                <c:formatCode>_-* #,##0_-;\-* #,##0_-;_-* "-"_-;_-@_-</c:formatCode>
                <c:ptCount val="11"/>
                <c:pt idx="0">
                  <c:v>132711</c:v>
                </c:pt>
                <c:pt idx="1">
                  <c:v>15788</c:v>
                </c:pt>
                <c:pt idx="2">
                  <c:v>2850</c:v>
                </c:pt>
                <c:pt idx="3">
                  <c:v>5601</c:v>
                </c:pt>
                <c:pt idx="4">
                  <c:v>3023</c:v>
                </c:pt>
                <c:pt idx="5">
                  <c:v>1280</c:v>
                </c:pt>
                <c:pt idx="6">
                  <c:v>174</c:v>
                </c:pt>
                <c:pt idx="7">
                  <c:v>151</c:v>
                </c:pt>
                <c:pt idx="8">
                  <c:v>82</c:v>
                </c:pt>
                <c:pt idx="9">
                  <c:v>32</c:v>
                </c:pt>
                <c:pt idx="10">
                  <c:v>27.490000000000002</c:v>
                </c:pt>
              </c:numCache>
            </c:numRef>
          </c:val>
          <c:extLst>
            <c:ext xmlns:c16="http://schemas.microsoft.com/office/drawing/2014/chart" uri="{C3380CC4-5D6E-409C-BE32-E72D297353CC}">
              <c16:uniqueId val="{00000000-74CA-4966-91C8-571FFD006705}"/>
            </c:ext>
          </c:extLst>
        </c:ser>
        <c:ser>
          <c:idx val="49"/>
          <c:order val="49"/>
          <c:tx>
            <c:strRef>
              <c:f>PQSRD!$B$151</c:f>
              <c:strCache>
                <c:ptCount val="1"/>
                <c:pt idx="0">
                  <c:v>TOTAL 2026</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PQSRD!$C$101:$M$101</c:f>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f>PQSRD!$C$151:$M$151</c:f>
              <c:numCache>
                <c:formatCode>_-* #,##0_-;\-* #,##0_-;_-* "-"_-;_-@_-</c:formatCode>
                <c:ptCount val="11"/>
                <c:pt idx="0">
                  <c:v>179099</c:v>
                </c:pt>
                <c:pt idx="1">
                  <c:v>20733</c:v>
                </c:pt>
                <c:pt idx="2">
                  <c:v>2802</c:v>
                </c:pt>
                <c:pt idx="3">
                  <c:v>3049</c:v>
                </c:pt>
                <c:pt idx="4">
                  <c:v>2861</c:v>
                </c:pt>
                <c:pt idx="5">
                  <c:v>1318</c:v>
                </c:pt>
                <c:pt idx="6">
                  <c:v>359</c:v>
                </c:pt>
                <c:pt idx="7">
                  <c:v>222</c:v>
                </c:pt>
                <c:pt idx="8">
                  <c:v>59</c:v>
                </c:pt>
                <c:pt idx="9">
                  <c:v>54</c:v>
                </c:pt>
                <c:pt idx="10">
                  <c:v>97</c:v>
                </c:pt>
              </c:numCache>
            </c:numRef>
          </c:val>
          <c:extLst>
            <c:ext xmlns:c16="http://schemas.microsoft.com/office/drawing/2014/chart" uri="{C3380CC4-5D6E-409C-BE32-E72D297353CC}">
              <c16:uniqueId val="{00000001-74CA-4966-91C8-571FFD006705}"/>
            </c:ext>
          </c:extLst>
        </c:ser>
        <c:dLbls>
          <c:showLegendKey val="0"/>
          <c:showVal val="0"/>
          <c:showCatName val="0"/>
          <c:showSerName val="0"/>
          <c:showPercent val="0"/>
          <c:showBubbleSize val="0"/>
        </c:dLbls>
        <c:gapWidth val="219"/>
        <c:overlap val="-27"/>
        <c:axId val="1480878928"/>
        <c:axId val="1480878448"/>
        <c:extLst>
          <c:ext xmlns:c15="http://schemas.microsoft.com/office/drawing/2012/chart" uri="{02D57815-91ED-43cb-92C2-25804820EDAC}">
            <c15:filteredBarSeries>
              <c15:ser>
                <c:idx val="0"/>
                <c:order val="0"/>
                <c:tx>
                  <c:strRef>
                    <c:extLst>
                      <c:ext uri="{02D57815-91ED-43cb-92C2-25804820EDAC}">
                        <c15:formulaRef>
                          <c15:sqref>PQSRD!$B$102</c15:sqref>
                        </c15:formulaRef>
                      </c:ext>
                    </c:extLst>
                    <c:strCache>
                      <c:ptCount val="1"/>
                      <c:pt idx="0">
                        <c:v>ENERO 2025</c:v>
                      </c:pt>
                    </c:strCache>
                  </c:strRef>
                </c:tx>
                <c:spPr>
                  <a:solidFill>
                    <a:schemeClr val="accent1"/>
                  </a:solidFill>
                  <a:ln>
                    <a:noFill/>
                  </a:ln>
                  <a:effectLst/>
                </c:spPr>
                <c:invertIfNegative val="0"/>
                <c:cat>
                  <c:strRef>
                    <c:extLst>
                      <c:ex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c:ext uri="{02D57815-91ED-43cb-92C2-25804820EDAC}">
                        <c15:formulaRef>
                          <c15:sqref>PQSRD!$C$102:$M$102</c15:sqref>
                        </c15:formulaRef>
                      </c:ext>
                    </c:extLst>
                    <c:numCache>
                      <c:formatCode>_-* #,##0_-;\-* #,##0_-;_-* "-"_-;_-@_-</c:formatCode>
                      <c:ptCount val="11"/>
                      <c:pt idx="0">
                        <c:v>19987</c:v>
                      </c:pt>
                      <c:pt idx="1">
                        <c:v>2037</c:v>
                      </c:pt>
                      <c:pt idx="2">
                        <c:v>442</c:v>
                      </c:pt>
                      <c:pt idx="3">
                        <c:v>63</c:v>
                      </c:pt>
                      <c:pt idx="4">
                        <c:v>416</c:v>
                      </c:pt>
                      <c:pt idx="5">
                        <c:v>181</c:v>
                      </c:pt>
                      <c:pt idx="6">
                        <c:v>0</c:v>
                      </c:pt>
                      <c:pt idx="7">
                        <c:v>29</c:v>
                      </c:pt>
                      <c:pt idx="8">
                        <c:v>10</c:v>
                      </c:pt>
                      <c:pt idx="9">
                        <c:v>4</c:v>
                      </c:pt>
                      <c:pt idx="10">
                        <c:v>2</c:v>
                      </c:pt>
                    </c:numCache>
                  </c:numRef>
                </c:val>
                <c:extLst>
                  <c:ext xmlns:c16="http://schemas.microsoft.com/office/drawing/2014/chart" uri="{C3380CC4-5D6E-409C-BE32-E72D297353CC}">
                    <c16:uniqueId val="{00000002-74CA-4966-91C8-571FFD006705}"/>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PQSRD!$B$103</c15:sqref>
                        </c15:formulaRef>
                      </c:ext>
                    </c:extLst>
                    <c:strCache>
                      <c:ptCount val="1"/>
                      <c:pt idx="0">
                        <c:v>ENERO 2026</c:v>
                      </c:pt>
                    </c:strCache>
                  </c:strRef>
                </c:tx>
                <c:spPr>
                  <a:solidFill>
                    <a:schemeClr val="accent2"/>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PQSRD!$C$103:$M$103</c15:sqref>
                        </c15:formulaRef>
                      </c:ext>
                    </c:extLst>
                    <c:numCache>
                      <c:formatCode>_-* #,##0_-;\-* #,##0_-;_-* "-"_-;_-@_-</c:formatCode>
                      <c:ptCount val="11"/>
                      <c:pt idx="0">
                        <c:v>28277</c:v>
                      </c:pt>
                      <c:pt idx="1">
                        <c:v>2209</c:v>
                      </c:pt>
                      <c:pt idx="2">
                        <c:v>490</c:v>
                      </c:pt>
                      <c:pt idx="3">
                        <c:v>61</c:v>
                      </c:pt>
                      <c:pt idx="4">
                        <c:v>462</c:v>
                      </c:pt>
                      <c:pt idx="5">
                        <c:v>217</c:v>
                      </c:pt>
                      <c:pt idx="6">
                        <c:v>37</c:v>
                      </c:pt>
                      <c:pt idx="7">
                        <c:v>28</c:v>
                      </c:pt>
                      <c:pt idx="8">
                        <c:v>6</c:v>
                      </c:pt>
                      <c:pt idx="9">
                        <c:v>9</c:v>
                      </c:pt>
                      <c:pt idx="10">
                        <c:v>4</c:v>
                      </c:pt>
                    </c:numCache>
                  </c:numRef>
                </c:val>
                <c:extLst xmlns:c15="http://schemas.microsoft.com/office/drawing/2012/chart">
                  <c:ext xmlns:c16="http://schemas.microsoft.com/office/drawing/2014/chart" uri="{C3380CC4-5D6E-409C-BE32-E72D297353CC}">
                    <c16:uniqueId val="{00000003-74CA-4966-91C8-571FFD006705}"/>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PQSRD!$B$104</c15:sqref>
                        </c15:formulaRef>
                      </c:ext>
                    </c:extLst>
                    <c:strCache>
                      <c:ptCount val="1"/>
                      <c:pt idx="0">
                        <c:v>DIFERENCIA</c:v>
                      </c:pt>
                    </c:strCache>
                  </c:strRef>
                </c:tx>
                <c:spPr>
                  <a:solidFill>
                    <a:schemeClr val="accent3"/>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PQSRD!$C$104:$M$104</c15:sqref>
                        </c15:formulaRef>
                      </c:ext>
                    </c:extLst>
                    <c:numCache>
                      <c:formatCode>_-* #,##0_-;\-* #,##0_-;_-* "-"_-;_-@_-</c:formatCode>
                      <c:ptCount val="11"/>
                      <c:pt idx="0">
                        <c:v>8290</c:v>
                      </c:pt>
                      <c:pt idx="1">
                        <c:v>172</c:v>
                      </c:pt>
                      <c:pt idx="2">
                        <c:v>48</c:v>
                      </c:pt>
                      <c:pt idx="3">
                        <c:v>-2</c:v>
                      </c:pt>
                      <c:pt idx="4">
                        <c:v>46</c:v>
                      </c:pt>
                      <c:pt idx="5">
                        <c:v>36</c:v>
                      </c:pt>
                      <c:pt idx="6">
                        <c:v>37</c:v>
                      </c:pt>
                      <c:pt idx="7">
                        <c:v>-1</c:v>
                      </c:pt>
                      <c:pt idx="8">
                        <c:v>-4</c:v>
                      </c:pt>
                      <c:pt idx="9">
                        <c:v>5</c:v>
                      </c:pt>
                      <c:pt idx="10">
                        <c:v>2</c:v>
                      </c:pt>
                    </c:numCache>
                  </c:numRef>
                </c:val>
                <c:extLst xmlns:c15="http://schemas.microsoft.com/office/drawing/2012/chart">
                  <c:ext xmlns:c16="http://schemas.microsoft.com/office/drawing/2014/chart" uri="{C3380CC4-5D6E-409C-BE32-E72D297353CC}">
                    <c16:uniqueId val="{00000004-74CA-4966-91C8-571FFD006705}"/>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PQSRD!$B$105</c15:sqref>
                        </c15:formulaRef>
                      </c:ext>
                    </c:extLst>
                    <c:strCache>
                      <c:ptCount val="1"/>
                      <c:pt idx="0">
                        <c:v>VARIACIÓN %</c:v>
                      </c:pt>
                    </c:strCache>
                  </c:strRef>
                </c:tx>
                <c:spPr>
                  <a:solidFill>
                    <a:schemeClr val="accent4"/>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PQSRD!$C$105:$M$105</c15:sqref>
                        </c15:formulaRef>
                      </c:ext>
                    </c:extLst>
                    <c:numCache>
                      <c:formatCode>0.00%</c:formatCode>
                      <c:ptCount val="11"/>
                      <c:pt idx="0">
                        <c:v>0.41476960024015608</c:v>
                      </c:pt>
                      <c:pt idx="1">
                        <c:v>8.4437898870888567E-2</c:v>
                      </c:pt>
                      <c:pt idx="2">
                        <c:v>0.10859728506787331</c:v>
                      </c:pt>
                      <c:pt idx="3">
                        <c:v>-3.1746031746031744E-2</c:v>
                      </c:pt>
                      <c:pt idx="4">
                        <c:v>0.11057692307692307</c:v>
                      </c:pt>
                      <c:pt idx="5">
                        <c:v>0.19889502762430938</c:v>
                      </c:pt>
                      <c:pt idx="6">
                        <c:v>0</c:v>
                      </c:pt>
                      <c:pt idx="7">
                        <c:v>-3.4482758620689655E-2</c:v>
                      </c:pt>
                      <c:pt idx="8">
                        <c:v>-0.4</c:v>
                      </c:pt>
                      <c:pt idx="9">
                        <c:v>1.25</c:v>
                      </c:pt>
                      <c:pt idx="10">
                        <c:v>1</c:v>
                      </c:pt>
                    </c:numCache>
                  </c:numRef>
                </c:val>
                <c:extLst xmlns:c15="http://schemas.microsoft.com/office/drawing/2012/chart">
                  <c:ext xmlns:c16="http://schemas.microsoft.com/office/drawing/2014/chart" uri="{C3380CC4-5D6E-409C-BE32-E72D297353CC}">
                    <c16:uniqueId val="{00000005-74CA-4966-91C8-571FFD006705}"/>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PQSRD!$B$106</c15:sqref>
                        </c15:formulaRef>
                      </c:ext>
                    </c:extLst>
                    <c:strCache>
                      <c:ptCount val="1"/>
                      <c:pt idx="0">
                        <c:v>FEBRERO 2025</c:v>
                      </c:pt>
                    </c:strCache>
                  </c:strRef>
                </c:tx>
                <c:spPr>
                  <a:solidFill>
                    <a:schemeClr val="accent5"/>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PQSRD!$C$106:$M$106</c15:sqref>
                        </c15:formulaRef>
                      </c:ext>
                    </c:extLst>
                    <c:numCache>
                      <c:formatCode>_-* #,##0_-;\-* #,##0_-;_-* "-"_-;_-@_-</c:formatCode>
                      <c:ptCount val="11"/>
                      <c:pt idx="0">
                        <c:v>21508</c:v>
                      </c:pt>
                      <c:pt idx="1">
                        <c:v>2740</c:v>
                      </c:pt>
                      <c:pt idx="2">
                        <c:v>492</c:v>
                      </c:pt>
                      <c:pt idx="3">
                        <c:v>87</c:v>
                      </c:pt>
                      <c:pt idx="4">
                        <c:v>488</c:v>
                      </c:pt>
                      <c:pt idx="5">
                        <c:v>233</c:v>
                      </c:pt>
                      <c:pt idx="6">
                        <c:v>1</c:v>
                      </c:pt>
                      <c:pt idx="7">
                        <c:v>23</c:v>
                      </c:pt>
                      <c:pt idx="8">
                        <c:v>17</c:v>
                      </c:pt>
                      <c:pt idx="9">
                        <c:v>4</c:v>
                      </c:pt>
                      <c:pt idx="10">
                        <c:v>9</c:v>
                      </c:pt>
                    </c:numCache>
                  </c:numRef>
                </c:val>
                <c:extLst xmlns:c15="http://schemas.microsoft.com/office/drawing/2012/chart">
                  <c:ext xmlns:c16="http://schemas.microsoft.com/office/drawing/2014/chart" uri="{C3380CC4-5D6E-409C-BE32-E72D297353CC}">
                    <c16:uniqueId val="{00000006-74CA-4966-91C8-571FFD006705}"/>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PQSRD!$B$107</c15:sqref>
                        </c15:formulaRef>
                      </c:ext>
                    </c:extLst>
                    <c:strCache>
                      <c:ptCount val="1"/>
                      <c:pt idx="0">
                        <c:v>FEBRERO 2026</c:v>
                      </c:pt>
                    </c:strCache>
                  </c:strRef>
                </c:tx>
                <c:spPr>
                  <a:solidFill>
                    <a:schemeClr val="accent6"/>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PQSRD!$C$107:$M$107</c15:sqref>
                        </c15:formulaRef>
                      </c:ext>
                    </c:extLst>
                    <c:numCache>
                      <c:formatCode>_-* #,##0_-;\-* #,##0_-;_-* "-"_-;_-@_-</c:formatCode>
                      <c:ptCount val="11"/>
                      <c:pt idx="0">
                        <c:v>27598</c:v>
                      </c:pt>
                      <c:pt idx="1">
                        <c:v>3014</c:v>
                      </c:pt>
                      <c:pt idx="2">
                        <c:v>515</c:v>
                      </c:pt>
                      <c:pt idx="3">
                        <c:v>114</c:v>
                      </c:pt>
                      <c:pt idx="4">
                        <c:v>489</c:v>
                      </c:pt>
                      <c:pt idx="5">
                        <c:v>170</c:v>
                      </c:pt>
                      <c:pt idx="6">
                        <c:v>82</c:v>
                      </c:pt>
                      <c:pt idx="7">
                        <c:v>32</c:v>
                      </c:pt>
                      <c:pt idx="8">
                        <c:v>21</c:v>
                      </c:pt>
                      <c:pt idx="9">
                        <c:v>4</c:v>
                      </c:pt>
                      <c:pt idx="10">
                        <c:v>3</c:v>
                      </c:pt>
                    </c:numCache>
                  </c:numRef>
                </c:val>
                <c:extLst xmlns:c15="http://schemas.microsoft.com/office/drawing/2012/chart">
                  <c:ext xmlns:c16="http://schemas.microsoft.com/office/drawing/2014/chart" uri="{C3380CC4-5D6E-409C-BE32-E72D297353CC}">
                    <c16:uniqueId val="{00000007-74CA-4966-91C8-571FFD006705}"/>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PQSRD!$B$108</c15:sqref>
                        </c15:formulaRef>
                      </c:ext>
                    </c:extLst>
                    <c:strCache>
                      <c:ptCount val="1"/>
                      <c:pt idx="0">
                        <c:v>DIFERENCIA</c:v>
                      </c:pt>
                    </c:strCache>
                  </c:strRef>
                </c:tx>
                <c:spPr>
                  <a:solidFill>
                    <a:schemeClr val="accent1">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PQSRD!$C$108:$M$108</c15:sqref>
                        </c15:formulaRef>
                      </c:ext>
                    </c:extLst>
                    <c:numCache>
                      <c:formatCode>_-* #,##0_-;\-* #,##0_-;_-* "-"_-;_-@_-</c:formatCode>
                      <c:ptCount val="11"/>
                      <c:pt idx="0">
                        <c:v>6090</c:v>
                      </c:pt>
                      <c:pt idx="1">
                        <c:v>274</c:v>
                      </c:pt>
                      <c:pt idx="2">
                        <c:v>23</c:v>
                      </c:pt>
                      <c:pt idx="3">
                        <c:v>27</c:v>
                      </c:pt>
                      <c:pt idx="4">
                        <c:v>1</c:v>
                      </c:pt>
                      <c:pt idx="5">
                        <c:v>-63</c:v>
                      </c:pt>
                      <c:pt idx="6">
                        <c:v>81</c:v>
                      </c:pt>
                      <c:pt idx="7">
                        <c:v>9</c:v>
                      </c:pt>
                      <c:pt idx="8">
                        <c:v>4</c:v>
                      </c:pt>
                      <c:pt idx="9">
                        <c:v>0</c:v>
                      </c:pt>
                      <c:pt idx="10">
                        <c:v>-6</c:v>
                      </c:pt>
                    </c:numCache>
                  </c:numRef>
                </c:val>
                <c:extLst xmlns:c15="http://schemas.microsoft.com/office/drawing/2012/chart">
                  <c:ext xmlns:c16="http://schemas.microsoft.com/office/drawing/2014/chart" uri="{C3380CC4-5D6E-409C-BE32-E72D297353CC}">
                    <c16:uniqueId val="{00000008-74CA-4966-91C8-571FFD006705}"/>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PQSRD!$B$109</c15:sqref>
                        </c15:formulaRef>
                      </c:ext>
                    </c:extLst>
                    <c:strCache>
                      <c:ptCount val="1"/>
                      <c:pt idx="0">
                        <c:v>VARIACIÓN %</c:v>
                      </c:pt>
                    </c:strCache>
                  </c:strRef>
                </c:tx>
                <c:spPr>
                  <a:solidFill>
                    <a:schemeClr val="accent2">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PQSRD!$C$109:$M$109</c15:sqref>
                        </c15:formulaRef>
                      </c:ext>
                    </c:extLst>
                    <c:numCache>
                      <c:formatCode>0.00%</c:formatCode>
                      <c:ptCount val="11"/>
                      <c:pt idx="0">
                        <c:v>0.28315045564441138</c:v>
                      </c:pt>
                      <c:pt idx="1">
                        <c:v>0.1</c:v>
                      </c:pt>
                      <c:pt idx="2">
                        <c:v>4.6747967479674794E-2</c:v>
                      </c:pt>
                      <c:pt idx="3">
                        <c:v>0.31034482758620691</c:v>
                      </c:pt>
                      <c:pt idx="4">
                        <c:v>2.0491803278688526E-3</c:v>
                      </c:pt>
                      <c:pt idx="5">
                        <c:v>-0.27038626609442062</c:v>
                      </c:pt>
                      <c:pt idx="6">
                        <c:v>81</c:v>
                      </c:pt>
                      <c:pt idx="7">
                        <c:v>0.39130434782608697</c:v>
                      </c:pt>
                      <c:pt idx="8">
                        <c:v>0.23529411764705882</c:v>
                      </c:pt>
                      <c:pt idx="9">
                        <c:v>0</c:v>
                      </c:pt>
                      <c:pt idx="10">
                        <c:v>-0.66666666666666663</c:v>
                      </c:pt>
                    </c:numCache>
                  </c:numRef>
                </c:val>
                <c:extLst xmlns:c15="http://schemas.microsoft.com/office/drawing/2012/chart">
                  <c:ext xmlns:c16="http://schemas.microsoft.com/office/drawing/2014/chart" uri="{C3380CC4-5D6E-409C-BE32-E72D297353CC}">
                    <c16:uniqueId val="{00000009-74CA-4966-91C8-571FFD006705}"/>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PQSRD!$B$110</c15:sqref>
                        </c15:formulaRef>
                      </c:ext>
                    </c:extLst>
                    <c:strCache>
                      <c:ptCount val="1"/>
                      <c:pt idx="0">
                        <c:v>MARZO 2025</c:v>
                      </c:pt>
                    </c:strCache>
                  </c:strRef>
                </c:tx>
                <c:spPr>
                  <a:solidFill>
                    <a:schemeClr val="accent3">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PQSRD!$C$110:$M$110</c15:sqref>
                        </c15:formulaRef>
                      </c:ext>
                    </c:extLst>
                    <c:numCache>
                      <c:formatCode>_-* #,##0_-;\-* #,##0_-;_-* "-"_-;_-@_-</c:formatCode>
                      <c:ptCount val="11"/>
                      <c:pt idx="0">
                        <c:v>20025</c:v>
                      </c:pt>
                      <c:pt idx="1">
                        <c:v>2641</c:v>
                      </c:pt>
                      <c:pt idx="2">
                        <c:v>459</c:v>
                      </c:pt>
                      <c:pt idx="3">
                        <c:v>93</c:v>
                      </c:pt>
                      <c:pt idx="4">
                        <c:v>531</c:v>
                      </c:pt>
                      <c:pt idx="5">
                        <c:v>190</c:v>
                      </c:pt>
                      <c:pt idx="6">
                        <c:v>23</c:v>
                      </c:pt>
                      <c:pt idx="7">
                        <c:v>31</c:v>
                      </c:pt>
                      <c:pt idx="8">
                        <c:v>12</c:v>
                      </c:pt>
                      <c:pt idx="9">
                        <c:v>6</c:v>
                      </c:pt>
                      <c:pt idx="10">
                        <c:v>0.49</c:v>
                      </c:pt>
                    </c:numCache>
                  </c:numRef>
                </c:val>
                <c:extLst xmlns:c15="http://schemas.microsoft.com/office/drawing/2012/chart">
                  <c:ext xmlns:c16="http://schemas.microsoft.com/office/drawing/2014/chart" uri="{C3380CC4-5D6E-409C-BE32-E72D297353CC}">
                    <c16:uniqueId val="{0000000A-74CA-4966-91C8-571FFD006705}"/>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PQSRD!$B$111</c15:sqref>
                        </c15:formulaRef>
                      </c:ext>
                    </c:extLst>
                    <c:strCache>
                      <c:ptCount val="1"/>
                      <c:pt idx="0">
                        <c:v>MARZO 2026</c:v>
                      </c:pt>
                    </c:strCache>
                  </c:strRef>
                </c:tx>
                <c:spPr>
                  <a:solidFill>
                    <a:schemeClr val="accent4">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PQSRD!$C$111:$M$111</c15:sqref>
                        </c15:formulaRef>
                      </c:ext>
                    </c:extLst>
                    <c:numCache>
                      <c:formatCode>_-* #,##0_-;\-* #,##0_-;_-* "-"_-;_-@_-</c:formatCode>
                      <c:ptCount val="11"/>
                      <c:pt idx="0">
                        <c:v>32075</c:v>
                      </c:pt>
                      <c:pt idx="1">
                        <c:v>2941</c:v>
                      </c:pt>
                      <c:pt idx="2">
                        <c:v>530</c:v>
                      </c:pt>
                      <c:pt idx="3">
                        <c:v>82</c:v>
                      </c:pt>
                      <c:pt idx="4">
                        <c:v>555</c:v>
                      </c:pt>
                      <c:pt idx="5">
                        <c:v>215</c:v>
                      </c:pt>
                      <c:pt idx="6">
                        <c:v>60</c:v>
                      </c:pt>
                      <c:pt idx="7">
                        <c:v>26</c:v>
                      </c:pt>
                      <c:pt idx="8">
                        <c:v>7</c:v>
                      </c:pt>
                      <c:pt idx="9">
                        <c:v>5</c:v>
                      </c:pt>
                      <c:pt idx="10">
                        <c:v>5</c:v>
                      </c:pt>
                    </c:numCache>
                  </c:numRef>
                </c:val>
                <c:extLst xmlns:c15="http://schemas.microsoft.com/office/drawing/2012/chart">
                  <c:ext xmlns:c16="http://schemas.microsoft.com/office/drawing/2014/chart" uri="{C3380CC4-5D6E-409C-BE32-E72D297353CC}">
                    <c16:uniqueId val="{0000000B-74CA-4966-91C8-571FFD006705}"/>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PQSRD!$B$112</c15:sqref>
                        </c15:formulaRef>
                      </c:ext>
                    </c:extLst>
                    <c:strCache>
                      <c:ptCount val="1"/>
                      <c:pt idx="0">
                        <c:v>DIFERENCIA</c:v>
                      </c:pt>
                    </c:strCache>
                  </c:strRef>
                </c:tx>
                <c:spPr>
                  <a:solidFill>
                    <a:schemeClr val="accent5">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PQSRD!$C$112:$M$112</c15:sqref>
                        </c15:formulaRef>
                      </c:ext>
                    </c:extLst>
                    <c:numCache>
                      <c:formatCode>_-* #,##0_-;\-* #,##0_-;_-* "-"_-;_-@_-</c:formatCode>
                      <c:ptCount val="11"/>
                      <c:pt idx="0">
                        <c:v>12050</c:v>
                      </c:pt>
                      <c:pt idx="1">
                        <c:v>300</c:v>
                      </c:pt>
                      <c:pt idx="2">
                        <c:v>71</c:v>
                      </c:pt>
                      <c:pt idx="3">
                        <c:v>-11</c:v>
                      </c:pt>
                      <c:pt idx="4">
                        <c:v>24</c:v>
                      </c:pt>
                      <c:pt idx="5">
                        <c:v>25</c:v>
                      </c:pt>
                      <c:pt idx="6">
                        <c:v>37</c:v>
                      </c:pt>
                      <c:pt idx="7">
                        <c:v>-5</c:v>
                      </c:pt>
                      <c:pt idx="8">
                        <c:v>-5</c:v>
                      </c:pt>
                      <c:pt idx="9">
                        <c:v>-1</c:v>
                      </c:pt>
                      <c:pt idx="10">
                        <c:v>4.51</c:v>
                      </c:pt>
                    </c:numCache>
                  </c:numRef>
                </c:val>
                <c:extLst xmlns:c15="http://schemas.microsoft.com/office/drawing/2012/chart">
                  <c:ext xmlns:c16="http://schemas.microsoft.com/office/drawing/2014/chart" uri="{C3380CC4-5D6E-409C-BE32-E72D297353CC}">
                    <c16:uniqueId val="{0000000C-74CA-4966-91C8-571FFD006705}"/>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PQSRD!$B$113</c15:sqref>
                        </c15:formulaRef>
                      </c:ext>
                    </c:extLst>
                    <c:strCache>
                      <c:ptCount val="1"/>
                      <c:pt idx="0">
                        <c:v>VARIACIÓN %</c:v>
                      </c:pt>
                    </c:strCache>
                  </c:strRef>
                </c:tx>
                <c:spPr>
                  <a:solidFill>
                    <a:schemeClr val="accent6">
                      <a:lumMod val="6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PQSRD!$C$113:$M$113</c15:sqref>
                        </c15:formulaRef>
                      </c:ext>
                    </c:extLst>
                    <c:numCache>
                      <c:formatCode>0.00%</c:formatCode>
                      <c:ptCount val="11"/>
                      <c:pt idx="0">
                        <c:v>0.60174781523096132</c:v>
                      </c:pt>
                      <c:pt idx="1">
                        <c:v>0.11359333585762968</c:v>
                      </c:pt>
                      <c:pt idx="2">
                        <c:v>0.15468409586056645</c:v>
                      </c:pt>
                      <c:pt idx="3">
                        <c:v>-0.11827956989247312</c:v>
                      </c:pt>
                      <c:pt idx="4">
                        <c:v>4.519774011299435E-2</c:v>
                      </c:pt>
                      <c:pt idx="5">
                        <c:v>0.13157894736842105</c:v>
                      </c:pt>
                      <c:pt idx="6">
                        <c:v>1.6086956521739131</c:v>
                      </c:pt>
                      <c:pt idx="7">
                        <c:v>-0.16129032258064516</c:v>
                      </c:pt>
                      <c:pt idx="8">
                        <c:v>-0.41666666666666669</c:v>
                      </c:pt>
                      <c:pt idx="9">
                        <c:v>-0.16666666666666666</c:v>
                      </c:pt>
                      <c:pt idx="10">
                        <c:v>9.204081632653061</c:v>
                      </c:pt>
                    </c:numCache>
                  </c:numRef>
                </c:val>
                <c:extLst xmlns:c15="http://schemas.microsoft.com/office/drawing/2012/chart">
                  <c:ext xmlns:c16="http://schemas.microsoft.com/office/drawing/2014/chart" uri="{C3380CC4-5D6E-409C-BE32-E72D297353CC}">
                    <c16:uniqueId val="{0000000D-74CA-4966-91C8-571FFD006705}"/>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PQSRD!$B$114</c15:sqref>
                        </c15:formulaRef>
                      </c:ext>
                    </c:extLst>
                    <c:strCache>
                      <c:ptCount val="1"/>
                      <c:pt idx="0">
                        <c:v>ABRIL 2025</c:v>
                      </c:pt>
                    </c:strCache>
                  </c:strRef>
                </c:tx>
                <c:spPr>
                  <a:solidFill>
                    <a:schemeClr val="accent1">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PQSRD!$C$114:$M$114</c15:sqref>
                        </c15:formulaRef>
                      </c:ext>
                    </c:extLst>
                    <c:numCache>
                      <c:formatCode>_-* #,##0_-;\-* #,##0_-;_-* "-"_-;_-@_-</c:formatCode>
                      <c:ptCount val="11"/>
                      <c:pt idx="0">
                        <c:v>21733</c:v>
                      </c:pt>
                      <c:pt idx="1">
                        <c:v>2634</c:v>
                      </c:pt>
                      <c:pt idx="2">
                        <c:v>491</c:v>
                      </c:pt>
                      <c:pt idx="3">
                        <c:v>150</c:v>
                      </c:pt>
                      <c:pt idx="4">
                        <c:v>570</c:v>
                      </c:pt>
                      <c:pt idx="5">
                        <c:v>260</c:v>
                      </c:pt>
                      <c:pt idx="6">
                        <c:v>53</c:v>
                      </c:pt>
                      <c:pt idx="7">
                        <c:v>22</c:v>
                      </c:pt>
                      <c:pt idx="8">
                        <c:v>22</c:v>
                      </c:pt>
                      <c:pt idx="9">
                        <c:v>4</c:v>
                      </c:pt>
                      <c:pt idx="10">
                        <c:v>5</c:v>
                      </c:pt>
                    </c:numCache>
                  </c:numRef>
                </c:val>
                <c:extLst xmlns:c15="http://schemas.microsoft.com/office/drawing/2012/chart">
                  <c:ext xmlns:c16="http://schemas.microsoft.com/office/drawing/2014/chart" uri="{C3380CC4-5D6E-409C-BE32-E72D297353CC}">
                    <c16:uniqueId val="{0000000E-74CA-4966-91C8-571FFD006705}"/>
                  </c:ext>
                </c:extLst>
              </c15:ser>
            </c15:filteredBarSeries>
            <c15:filteredBarSeries>
              <c15:ser>
                <c:idx val="13"/>
                <c:order val="13"/>
                <c:tx>
                  <c:strRef>
                    <c:extLst xmlns:c15="http://schemas.microsoft.com/office/drawing/2012/chart">
                      <c:ext xmlns:c15="http://schemas.microsoft.com/office/drawing/2012/chart" uri="{02D57815-91ED-43cb-92C2-25804820EDAC}">
                        <c15:formulaRef>
                          <c15:sqref>PQSRD!$B$115</c15:sqref>
                        </c15:formulaRef>
                      </c:ext>
                    </c:extLst>
                    <c:strCache>
                      <c:ptCount val="1"/>
                      <c:pt idx="0">
                        <c:v>ABRIL 2026</c:v>
                      </c:pt>
                    </c:strCache>
                  </c:strRef>
                </c:tx>
                <c:spPr>
                  <a:solidFill>
                    <a:schemeClr val="accent2">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PQSRD!$C$115:$M$115</c15:sqref>
                        </c15:formulaRef>
                      </c:ext>
                    </c:extLst>
                    <c:numCache>
                      <c:formatCode>_-* #,##0_-;\-* #,##0_-;_-* "-"_-;_-@_-</c:formatCode>
                      <c:ptCount val="11"/>
                      <c:pt idx="0">
                        <c:v>38112</c:v>
                      </c:pt>
                      <c:pt idx="1">
                        <c:v>2612</c:v>
                      </c:pt>
                      <c:pt idx="2">
                        <c:v>449</c:v>
                      </c:pt>
                      <c:pt idx="3">
                        <c:v>83</c:v>
                      </c:pt>
                      <c:pt idx="4">
                        <c:v>517</c:v>
                      </c:pt>
                      <c:pt idx="5">
                        <c:v>260</c:v>
                      </c:pt>
                      <c:pt idx="6">
                        <c:v>47</c:v>
                      </c:pt>
                      <c:pt idx="7">
                        <c:v>34</c:v>
                      </c:pt>
                      <c:pt idx="8">
                        <c:v>6</c:v>
                      </c:pt>
                      <c:pt idx="9">
                        <c:v>8</c:v>
                      </c:pt>
                      <c:pt idx="10">
                        <c:v>0</c:v>
                      </c:pt>
                    </c:numCache>
                  </c:numRef>
                </c:val>
                <c:extLst xmlns:c15="http://schemas.microsoft.com/office/drawing/2012/chart">
                  <c:ext xmlns:c16="http://schemas.microsoft.com/office/drawing/2014/chart" uri="{C3380CC4-5D6E-409C-BE32-E72D297353CC}">
                    <c16:uniqueId val="{0000000F-74CA-4966-91C8-571FFD006705}"/>
                  </c:ext>
                </c:extLst>
              </c15:ser>
            </c15:filteredBarSeries>
            <c15:filteredBarSeries>
              <c15:ser>
                <c:idx val="14"/>
                <c:order val="14"/>
                <c:tx>
                  <c:strRef>
                    <c:extLst xmlns:c15="http://schemas.microsoft.com/office/drawing/2012/chart">
                      <c:ext xmlns:c15="http://schemas.microsoft.com/office/drawing/2012/chart" uri="{02D57815-91ED-43cb-92C2-25804820EDAC}">
                        <c15:formulaRef>
                          <c15:sqref>PQSRD!$B$116</c15:sqref>
                        </c15:formulaRef>
                      </c:ext>
                    </c:extLst>
                    <c:strCache>
                      <c:ptCount val="1"/>
                      <c:pt idx="0">
                        <c:v>DIFERENCIA</c:v>
                      </c:pt>
                    </c:strCache>
                  </c:strRef>
                </c:tx>
                <c:spPr>
                  <a:solidFill>
                    <a:schemeClr val="accent3">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PQSRD!$C$116:$M$116</c15:sqref>
                        </c15:formulaRef>
                      </c:ext>
                    </c:extLst>
                    <c:numCache>
                      <c:formatCode>_-* #,##0_-;\-* #,##0_-;_-* "-"_-;_-@_-</c:formatCode>
                      <c:ptCount val="11"/>
                      <c:pt idx="0">
                        <c:v>16379</c:v>
                      </c:pt>
                      <c:pt idx="1">
                        <c:v>-22</c:v>
                      </c:pt>
                      <c:pt idx="2">
                        <c:v>-42</c:v>
                      </c:pt>
                      <c:pt idx="3">
                        <c:v>-67</c:v>
                      </c:pt>
                      <c:pt idx="4">
                        <c:v>-53</c:v>
                      </c:pt>
                      <c:pt idx="5">
                        <c:v>0</c:v>
                      </c:pt>
                      <c:pt idx="6">
                        <c:v>-6</c:v>
                      </c:pt>
                      <c:pt idx="7">
                        <c:v>12</c:v>
                      </c:pt>
                      <c:pt idx="8">
                        <c:v>-16</c:v>
                      </c:pt>
                      <c:pt idx="9">
                        <c:v>4</c:v>
                      </c:pt>
                      <c:pt idx="10">
                        <c:v>-5</c:v>
                      </c:pt>
                    </c:numCache>
                  </c:numRef>
                </c:val>
                <c:extLst xmlns:c15="http://schemas.microsoft.com/office/drawing/2012/chart">
                  <c:ext xmlns:c16="http://schemas.microsoft.com/office/drawing/2014/chart" uri="{C3380CC4-5D6E-409C-BE32-E72D297353CC}">
                    <c16:uniqueId val="{00000010-74CA-4966-91C8-571FFD006705}"/>
                  </c:ext>
                </c:extLst>
              </c15:ser>
            </c15:filteredBarSeries>
            <c15:filteredBarSeries>
              <c15:ser>
                <c:idx val="15"/>
                <c:order val="15"/>
                <c:tx>
                  <c:strRef>
                    <c:extLst xmlns:c15="http://schemas.microsoft.com/office/drawing/2012/chart">
                      <c:ext xmlns:c15="http://schemas.microsoft.com/office/drawing/2012/chart" uri="{02D57815-91ED-43cb-92C2-25804820EDAC}">
                        <c15:formulaRef>
                          <c15:sqref>PQSRD!$B$117</c15:sqref>
                        </c15:formulaRef>
                      </c:ext>
                    </c:extLst>
                    <c:strCache>
                      <c:ptCount val="1"/>
                      <c:pt idx="0">
                        <c:v>VARIACIÓN %</c:v>
                      </c:pt>
                    </c:strCache>
                  </c:strRef>
                </c:tx>
                <c:spPr>
                  <a:solidFill>
                    <a:schemeClr val="accent4">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PQSRD!$C$117:$M$117</c15:sqref>
                        </c15:formulaRef>
                      </c:ext>
                    </c:extLst>
                    <c:numCache>
                      <c:formatCode>0.00%</c:formatCode>
                      <c:ptCount val="11"/>
                      <c:pt idx="0">
                        <c:v>0.75364652832098655</c:v>
                      </c:pt>
                      <c:pt idx="1">
                        <c:v>-8.3523158694001516E-3</c:v>
                      </c:pt>
                      <c:pt idx="2">
                        <c:v>-8.5539714867617106E-2</c:v>
                      </c:pt>
                      <c:pt idx="3">
                        <c:v>-0.44666666666666666</c:v>
                      </c:pt>
                      <c:pt idx="4">
                        <c:v>-9.2982456140350875E-2</c:v>
                      </c:pt>
                      <c:pt idx="5">
                        <c:v>0</c:v>
                      </c:pt>
                      <c:pt idx="6">
                        <c:v>-0.11320754716981132</c:v>
                      </c:pt>
                      <c:pt idx="7">
                        <c:v>0.54545454545454541</c:v>
                      </c:pt>
                      <c:pt idx="8">
                        <c:v>-0.72727272727272729</c:v>
                      </c:pt>
                      <c:pt idx="9">
                        <c:v>1</c:v>
                      </c:pt>
                      <c:pt idx="10">
                        <c:v>-1</c:v>
                      </c:pt>
                    </c:numCache>
                  </c:numRef>
                </c:val>
                <c:extLst xmlns:c15="http://schemas.microsoft.com/office/drawing/2012/chart">
                  <c:ext xmlns:c16="http://schemas.microsoft.com/office/drawing/2014/chart" uri="{C3380CC4-5D6E-409C-BE32-E72D297353CC}">
                    <c16:uniqueId val="{00000011-74CA-4966-91C8-571FFD006705}"/>
                  </c:ext>
                </c:extLst>
              </c15:ser>
            </c15:filteredBarSeries>
            <c15:filteredBarSeries>
              <c15:ser>
                <c:idx val="16"/>
                <c:order val="16"/>
                <c:tx>
                  <c:strRef>
                    <c:extLst xmlns:c15="http://schemas.microsoft.com/office/drawing/2012/chart">
                      <c:ext xmlns:c15="http://schemas.microsoft.com/office/drawing/2012/chart" uri="{02D57815-91ED-43cb-92C2-25804820EDAC}">
                        <c15:formulaRef>
                          <c15:sqref>PQSRD!$B$118</c15:sqref>
                        </c15:formulaRef>
                      </c:ext>
                    </c:extLst>
                    <c:strCache>
                      <c:ptCount val="1"/>
                      <c:pt idx="0">
                        <c:v>MAYO 2025</c:v>
                      </c:pt>
                    </c:strCache>
                  </c:strRef>
                </c:tx>
                <c:spPr>
                  <a:solidFill>
                    <a:schemeClr val="accent5">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PQSRD!$C$118:$M$118</c15:sqref>
                        </c15:formulaRef>
                      </c:ext>
                    </c:extLst>
                    <c:numCache>
                      <c:formatCode>_-* #,##0_-;\-* #,##0_-;_-* "-"_-;_-@_-</c:formatCode>
                      <c:ptCount val="11"/>
                      <c:pt idx="0">
                        <c:v>25057</c:v>
                      </c:pt>
                      <c:pt idx="1">
                        <c:v>3015</c:v>
                      </c:pt>
                      <c:pt idx="2">
                        <c:v>500</c:v>
                      </c:pt>
                      <c:pt idx="3">
                        <c:v>4385</c:v>
                      </c:pt>
                      <c:pt idx="4">
                        <c:v>571</c:v>
                      </c:pt>
                      <c:pt idx="5">
                        <c:v>241</c:v>
                      </c:pt>
                      <c:pt idx="6">
                        <c:v>56</c:v>
                      </c:pt>
                      <c:pt idx="7">
                        <c:v>19</c:v>
                      </c:pt>
                      <c:pt idx="8">
                        <c:v>11</c:v>
                      </c:pt>
                      <c:pt idx="9">
                        <c:v>8</c:v>
                      </c:pt>
                      <c:pt idx="10">
                        <c:v>5</c:v>
                      </c:pt>
                    </c:numCache>
                  </c:numRef>
                </c:val>
                <c:extLst xmlns:c15="http://schemas.microsoft.com/office/drawing/2012/chart">
                  <c:ext xmlns:c16="http://schemas.microsoft.com/office/drawing/2014/chart" uri="{C3380CC4-5D6E-409C-BE32-E72D297353CC}">
                    <c16:uniqueId val="{00000012-74CA-4966-91C8-571FFD006705}"/>
                  </c:ext>
                </c:extLst>
              </c15:ser>
            </c15:filteredBarSeries>
            <c15:filteredBarSeries>
              <c15:ser>
                <c:idx val="17"/>
                <c:order val="17"/>
                <c:tx>
                  <c:strRef>
                    <c:extLst xmlns:c15="http://schemas.microsoft.com/office/drawing/2012/chart">
                      <c:ext xmlns:c15="http://schemas.microsoft.com/office/drawing/2012/chart" uri="{02D57815-91ED-43cb-92C2-25804820EDAC}">
                        <c15:formulaRef>
                          <c15:sqref>PQSRD!$B$119</c15:sqref>
                        </c15:formulaRef>
                      </c:ext>
                    </c:extLst>
                    <c:strCache>
                      <c:ptCount val="1"/>
                      <c:pt idx="0">
                        <c:v>MAYO 2026</c:v>
                      </c:pt>
                    </c:strCache>
                  </c:strRef>
                </c:tx>
                <c:spPr>
                  <a:solidFill>
                    <a:schemeClr val="accent6">
                      <a:lumMod val="80000"/>
                      <a:lumOff val="2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PQSRD!$C$119:$M$119</c15:sqref>
                        </c15:formulaRef>
                      </c:ext>
                    </c:extLst>
                    <c:numCache>
                      <c:formatCode>_-* #,##0_-;\-* #,##0_-;_-* "-"_-;_-@_-</c:formatCode>
                      <c:ptCount val="11"/>
                      <c:pt idx="0">
                        <c:v>27298</c:v>
                      </c:pt>
                      <c:pt idx="1">
                        <c:v>4221</c:v>
                      </c:pt>
                      <c:pt idx="2">
                        <c:v>434</c:v>
                      </c:pt>
                      <c:pt idx="3">
                        <c:v>925</c:v>
                      </c:pt>
                      <c:pt idx="4">
                        <c:v>426</c:v>
                      </c:pt>
                      <c:pt idx="5">
                        <c:v>280</c:v>
                      </c:pt>
                      <c:pt idx="6">
                        <c:v>64</c:v>
                      </c:pt>
                      <c:pt idx="7">
                        <c:v>52</c:v>
                      </c:pt>
                      <c:pt idx="8">
                        <c:v>9</c:v>
                      </c:pt>
                      <c:pt idx="9">
                        <c:v>12</c:v>
                      </c:pt>
                      <c:pt idx="10">
                        <c:v>29</c:v>
                      </c:pt>
                    </c:numCache>
                  </c:numRef>
                </c:val>
                <c:extLst xmlns:c15="http://schemas.microsoft.com/office/drawing/2012/chart">
                  <c:ext xmlns:c16="http://schemas.microsoft.com/office/drawing/2014/chart" uri="{C3380CC4-5D6E-409C-BE32-E72D297353CC}">
                    <c16:uniqueId val="{00000013-74CA-4966-91C8-571FFD006705}"/>
                  </c:ext>
                </c:extLst>
              </c15:ser>
            </c15:filteredBarSeries>
            <c15:filteredBarSeries>
              <c15:ser>
                <c:idx val="18"/>
                <c:order val="18"/>
                <c:tx>
                  <c:strRef>
                    <c:extLst xmlns:c15="http://schemas.microsoft.com/office/drawing/2012/chart">
                      <c:ext xmlns:c15="http://schemas.microsoft.com/office/drawing/2012/chart" uri="{02D57815-91ED-43cb-92C2-25804820EDAC}">
                        <c15:formulaRef>
                          <c15:sqref>PQSRD!$B$120</c15:sqref>
                        </c15:formulaRef>
                      </c:ext>
                    </c:extLst>
                    <c:strCache>
                      <c:ptCount val="1"/>
                      <c:pt idx="0">
                        <c:v>DIFERENCIA</c:v>
                      </c:pt>
                    </c:strCache>
                  </c:strRef>
                </c:tx>
                <c:spPr>
                  <a:solidFill>
                    <a:schemeClr val="accent1">
                      <a:lumMod val="8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PQSRD!$C$120:$M$120</c15:sqref>
                        </c15:formulaRef>
                      </c:ext>
                    </c:extLst>
                    <c:numCache>
                      <c:formatCode>_-* #,##0_-;\-* #,##0_-;_-* "-"_-;_-@_-</c:formatCode>
                      <c:ptCount val="11"/>
                      <c:pt idx="0">
                        <c:v>2241</c:v>
                      </c:pt>
                      <c:pt idx="1">
                        <c:v>1206</c:v>
                      </c:pt>
                      <c:pt idx="2">
                        <c:v>-66</c:v>
                      </c:pt>
                      <c:pt idx="3">
                        <c:v>-3460</c:v>
                      </c:pt>
                      <c:pt idx="4">
                        <c:v>-145</c:v>
                      </c:pt>
                      <c:pt idx="5">
                        <c:v>39</c:v>
                      </c:pt>
                      <c:pt idx="6">
                        <c:v>8</c:v>
                      </c:pt>
                      <c:pt idx="7">
                        <c:v>33</c:v>
                      </c:pt>
                      <c:pt idx="8">
                        <c:v>-2</c:v>
                      </c:pt>
                      <c:pt idx="9">
                        <c:v>4</c:v>
                      </c:pt>
                      <c:pt idx="10">
                        <c:v>24</c:v>
                      </c:pt>
                    </c:numCache>
                  </c:numRef>
                </c:val>
                <c:extLst xmlns:c15="http://schemas.microsoft.com/office/drawing/2012/chart">
                  <c:ext xmlns:c16="http://schemas.microsoft.com/office/drawing/2014/chart" uri="{C3380CC4-5D6E-409C-BE32-E72D297353CC}">
                    <c16:uniqueId val="{00000014-74CA-4966-91C8-571FFD006705}"/>
                  </c:ext>
                </c:extLst>
              </c15:ser>
            </c15:filteredBarSeries>
            <c15:filteredBarSeries>
              <c15:ser>
                <c:idx val="19"/>
                <c:order val="19"/>
                <c:tx>
                  <c:strRef>
                    <c:extLst xmlns:c15="http://schemas.microsoft.com/office/drawing/2012/chart">
                      <c:ext xmlns:c15="http://schemas.microsoft.com/office/drawing/2012/chart" uri="{02D57815-91ED-43cb-92C2-25804820EDAC}">
                        <c15:formulaRef>
                          <c15:sqref>PQSRD!$B$121</c15:sqref>
                        </c15:formulaRef>
                      </c:ext>
                    </c:extLst>
                    <c:strCache>
                      <c:ptCount val="1"/>
                      <c:pt idx="0">
                        <c:v>VARIACIÓN %</c:v>
                      </c:pt>
                    </c:strCache>
                  </c:strRef>
                </c:tx>
                <c:spPr>
                  <a:solidFill>
                    <a:schemeClr val="accent2">
                      <a:lumMod val="8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PQSRD!$C$121:$M$121</c15:sqref>
                        </c15:formulaRef>
                      </c:ext>
                    </c:extLst>
                    <c:numCache>
                      <c:formatCode>0.00%</c:formatCode>
                      <c:ptCount val="11"/>
                      <c:pt idx="0">
                        <c:v>8.9436085724548031E-2</c:v>
                      </c:pt>
                      <c:pt idx="1">
                        <c:v>0.4</c:v>
                      </c:pt>
                      <c:pt idx="2">
                        <c:v>-0.13200000000000001</c:v>
                      </c:pt>
                      <c:pt idx="3">
                        <c:v>-0.78905359179019385</c:v>
                      </c:pt>
                      <c:pt idx="4">
                        <c:v>-0.25394045534150611</c:v>
                      </c:pt>
                      <c:pt idx="5">
                        <c:v>0.16182572614107885</c:v>
                      </c:pt>
                      <c:pt idx="6">
                        <c:v>0.14285714285714285</c:v>
                      </c:pt>
                      <c:pt idx="7">
                        <c:v>1.736842105263158</c:v>
                      </c:pt>
                      <c:pt idx="8">
                        <c:v>-0.18181818181818182</c:v>
                      </c:pt>
                      <c:pt idx="9">
                        <c:v>0.5</c:v>
                      </c:pt>
                      <c:pt idx="10">
                        <c:v>4.8</c:v>
                      </c:pt>
                    </c:numCache>
                  </c:numRef>
                </c:val>
                <c:extLst xmlns:c15="http://schemas.microsoft.com/office/drawing/2012/chart">
                  <c:ext xmlns:c16="http://schemas.microsoft.com/office/drawing/2014/chart" uri="{C3380CC4-5D6E-409C-BE32-E72D297353CC}">
                    <c16:uniqueId val="{00000015-74CA-4966-91C8-571FFD006705}"/>
                  </c:ext>
                </c:extLst>
              </c15:ser>
            </c15:filteredBarSeries>
            <c15:filteredBarSeries>
              <c15:ser>
                <c:idx val="20"/>
                <c:order val="20"/>
                <c:tx>
                  <c:strRef>
                    <c:extLst xmlns:c15="http://schemas.microsoft.com/office/drawing/2012/chart">
                      <c:ext xmlns:c15="http://schemas.microsoft.com/office/drawing/2012/chart" uri="{02D57815-91ED-43cb-92C2-25804820EDAC}">
                        <c15:formulaRef>
                          <c15:sqref>PQSRD!$B$122</c15:sqref>
                        </c15:formulaRef>
                      </c:ext>
                    </c:extLst>
                    <c:strCache>
                      <c:ptCount val="1"/>
                      <c:pt idx="0">
                        <c:v>JUNIO 2025</c:v>
                      </c:pt>
                    </c:strCache>
                  </c:strRef>
                </c:tx>
                <c:spPr>
                  <a:solidFill>
                    <a:schemeClr val="accent3">
                      <a:lumMod val="8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PQSRD!$C$122:$M$122</c15:sqref>
                        </c15:formulaRef>
                      </c:ext>
                    </c:extLst>
                    <c:numCache>
                      <c:formatCode>_-* #,##0_-;\-* #,##0_-;_-* "-"_-;_-@_-</c:formatCode>
                      <c:ptCount val="11"/>
                      <c:pt idx="0">
                        <c:v>24401</c:v>
                      </c:pt>
                      <c:pt idx="1">
                        <c:v>2721</c:v>
                      </c:pt>
                      <c:pt idx="2">
                        <c:v>466</c:v>
                      </c:pt>
                      <c:pt idx="3">
                        <c:v>823</c:v>
                      </c:pt>
                      <c:pt idx="4">
                        <c:v>447</c:v>
                      </c:pt>
                      <c:pt idx="5">
                        <c:v>175</c:v>
                      </c:pt>
                      <c:pt idx="6">
                        <c:v>41</c:v>
                      </c:pt>
                      <c:pt idx="7">
                        <c:v>27</c:v>
                      </c:pt>
                      <c:pt idx="8">
                        <c:v>10</c:v>
                      </c:pt>
                      <c:pt idx="9">
                        <c:v>6</c:v>
                      </c:pt>
                      <c:pt idx="10">
                        <c:v>6</c:v>
                      </c:pt>
                    </c:numCache>
                  </c:numRef>
                </c:val>
                <c:extLst xmlns:c15="http://schemas.microsoft.com/office/drawing/2012/chart">
                  <c:ext xmlns:c16="http://schemas.microsoft.com/office/drawing/2014/chart" uri="{C3380CC4-5D6E-409C-BE32-E72D297353CC}">
                    <c16:uniqueId val="{00000016-74CA-4966-91C8-571FFD006705}"/>
                  </c:ext>
                </c:extLst>
              </c15:ser>
            </c15:filteredBarSeries>
            <c15:filteredBarSeries>
              <c15:ser>
                <c:idx val="21"/>
                <c:order val="21"/>
                <c:tx>
                  <c:strRef>
                    <c:extLst xmlns:c15="http://schemas.microsoft.com/office/drawing/2012/chart">
                      <c:ext xmlns:c15="http://schemas.microsoft.com/office/drawing/2012/chart" uri="{02D57815-91ED-43cb-92C2-25804820EDAC}">
                        <c15:formulaRef>
                          <c15:sqref>PQSRD!$B$123</c15:sqref>
                        </c15:formulaRef>
                      </c:ext>
                    </c:extLst>
                    <c:strCache>
                      <c:ptCount val="1"/>
                      <c:pt idx="0">
                        <c:v>JUNIO 2026</c:v>
                      </c:pt>
                    </c:strCache>
                  </c:strRef>
                </c:tx>
                <c:spPr>
                  <a:solidFill>
                    <a:schemeClr val="accent4">
                      <a:lumMod val="8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PQSRD!$C$123:$M$123</c15:sqref>
                        </c15:formulaRef>
                      </c:ext>
                    </c:extLst>
                    <c:numCache>
                      <c:formatCode>_-* #,##0_-;\-* #,##0_-;_-* "-"_-;_-@_-</c:formatCode>
                      <c:ptCount val="11"/>
                      <c:pt idx="0">
                        <c:v>25739</c:v>
                      </c:pt>
                      <c:pt idx="1">
                        <c:v>5736</c:v>
                      </c:pt>
                      <c:pt idx="2">
                        <c:v>384</c:v>
                      </c:pt>
                      <c:pt idx="3">
                        <c:v>1784</c:v>
                      </c:pt>
                      <c:pt idx="4">
                        <c:v>412</c:v>
                      </c:pt>
                      <c:pt idx="5">
                        <c:v>176</c:v>
                      </c:pt>
                      <c:pt idx="6">
                        <c:v>69</c:v>
                      </c:pt>
                      <c:pt idx="7">
                        <c:v>50</c:v>
                      </c:pt>
                      <c:pt idx="8">
                        <c:v>10</c:v>
                      </c:pt>
                      <c:pt idx="9">
                        <c:v>16</c:v>
                      </c:pt>
                      <c:pt idx="10">
                        <c:v>56</c:v>
                      </c:pt>
                    </c:numCache>
                  </c:numRef>
                </c:val>
                <c:extLst xmlns:c15="http://schemas.microsoft.com/office/drawing/2012/chart">
                  <c:ext xmlns:c16="http://schemas.microsoft.com/office/drawing/2014/chart" uri="{C3380CC4-5D6E-409C-BE32-E72D297353CC}">
                    <c16:uniqueId val="{00000017-74CA-4966-91C8-571FFD006705}"/>
                  </c:ext>
                </c:extLst>
              </c15:ser>
            </c15:filteredBarSeries>
            <c15:filteredBarSeries>
              <c15:ser>
                <c:idx val="22"/>
                <c:order val="22"/>
                <c:tx>
                  <c:strRef>
                    <c:extLst xmlns:c15="http://schemas.microsoft.com/office/drawing/2012/chart">
                      <c:ext xmlns:c15="http://schemas.microsoft.com/office/drawing/2012/chart" uri="{02D57815-91ED-43cb-92C2-25804820EDAC}">
                        <c15:formulaRef>
                          <c15:sqref>PQSRD!$B$124</c15:sqref>
                        </c15:formulaRef>
                      </c:ext>
                    </c:extLst>
                    <c:strCache>
                      <c:ptCount val="1"/>
                      <c:pt idx="0">
                        <c:v>DIFERENCIA</c:v>
                      </c:pt>
                    </c:strCache>
                  </c:strRef>
                </c:tx>
                <c:spPr>
                  <a:solidFill>
                    <a:schemeClr val="accent5">
                      <a:lumMod val="8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PQSRD!$C$124:$M$124</c15:sqref>
                        </c15:formulaRef>
                      </c:ext>
                    </c:extLst>
                    <c:numCache>
                      <c:formatCode>_-* #,##0_-;\-* #,##0_-;_-* "-"_-;_-@_-</c:formatCode>
                      <c:ptCount val="11"/>
                      <c:pt idx="0">
                        <c:v>1338</c:v>
                      </c:pt>
                      <c:pt idx="1">
                        <c:v>3015</c:v>
                      </c:pt>
                      <c:pt idx="2">
                        <c:v>-82</c:v>
                      </c:pt>
                      <c:pt idx="3">
                        <c:v>961</c:v>
                      </c:pt>
                      <c:pt idx="4">
                        <c:v>-35</c:v>
                      </c:pt>
                      <c:pt idx="5">
                        <c:v>1</c:v>
                      </c:pt>
                      <c:pt idx="6">
                        <c:v>28</c:v>
                      </c:pt>
                      <c:pt idx="7">
                        <c:v>23</c:v>
                      </c:pt>
                      <c:pt idx="8">
                        <c:v>0</c:v>
                      </c:pt>
                      <c:pt idx="9">
                        <c:v>10</c:v>
                      </c:pt>
                      <c:pt idx="10">
                        <c:v>50</c:v>
                      </c:pt>
                    </c:numCache>
                  </c:numRef>
                </c:val>
                <c:extLst xmlns:c15="http://schemas.microsoft.com/office/drawing/2012/chart">
                  <c:ext xmlns:c16="http://schemas.microsoft.com/office/drawing/2014/chart" uri="{C3380CC4-5D6E-409C-BE32-E72D297353CC}">
                    <c16:uniqueId val="{00000018-74CA-4966-91C8-571FFD006705}"/>
                  </c:ext>
                </c:extLst>
              </c15:ser>
            </c15:filteredBarSeries>
            <c15:filteredBarSeries>
              <c15:ser>
                <c:idx val="23"/>
                <c:order val="23"/>
                <c:tx>
                  <c:strRef>
                    <c:extLst xmlns:c15="http://schemas.microsoft.com/office/drawing/2012/chart">
                      <c:ext xmlns:c15="http://schemas.microsoft.com/office/drawing/2012/chart" uri="{02D57815-91ED-43cb-92C2-25804820EDAC}">
                        <c15:formulaRef>
                          <c15:sqref>PQSRD!$B$125</c15:sqref>
                        </c15:formulaRef>
                      </c:ext>
                    </c:extLst>
                    <c:strCache>
                      <c:ptCount val="1"/>
                      <c:pt idx="0">
                        <c:v>VARIACIÓN %</c:v>
                      </c:pt>
                    </c:strCache>
                  </c:strRef>
                </c:tx>
                <c:spPr>
                  <a:solidFill>
                    <a:schemeClr val="accent6">
                      <a:lumMod val="8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PQSRD!$C$125:$M$125</c15:sqref>
                        </c15:formulaRef>
                      </c:ext>
                    </c:extLst>
                    <c:numCache>
                      <c:formatCode>0.00%</c:formatCode>
                      <c:ptCount val="11"/>
                      <c:pt idx="0">
                        <c:v>5.4833818286135816E-2</c:v>
                      </c:pt>
                      <c:pt idx="1">
                        <c:v>1.1080485115766263</c:v>
                      </c:pt>
                      <c:pt idx="2">
                        <c:v>-0.17596566523605151</c:v>
                      </c:pt>
                      <c:pt idx="3">
                        <c:v>1.1676792223572297</c:v>
                      </c:pt>
                      <c:pt idx="4">
                        <c:v>-7.829977628635347E-2</c:v>
                      </c:pt>
                      <c:pt idx="5">
                        <c:v>5.7142857142857143E-3</c:v>
                      </c:pt>
                      <c:pt idx="6">
                        <c:v>0.68292682926829273</c:v>
                      </c:pt>
                      <c:pt idx="7">
                        <c:v>0.85185185185185186</c:v>
                      </c:pt>
                      <c:pt idx="8">
                        <c:v>0</c:v>
                      </c:pt>
                      <c:pt idx="9">
                        <c:v>1.6666666666666667</c:v>
                      </c:pt>
                      <c:pt idx="10">
                        <c:v>8.3333333333333339</c:v>
                      </c:pt>
                    </c:numCache>
                  </c:numRef>
                </c:val>
                <c:extLst xmlns:c15="http://schemas.microsoft.com/office/drawing/2012/chart">
                  <c:ext xmlns:c16="http://schemas.microsoft.com/office/drawing/2014/chart" uri="{C3380CC4-5D6E-409C-BE32-E72D297353CC}">
                    <c16:uniqueId val="{00000019-74CA-4966-91C8-571FFD006705}"/>
                  </c:ext>
                </c:extLst>
              </c15:ser>
            </c15:filteredBarSeries>
            <c15:filteredBarSeries>
              <c15:ser>
                <c:idx val="50"/>
                <c:order val="50"/>
                <c:tx>
                  <c:strRef>
                    <c:extLst xmlns:c15="http://schemas.microsoft.com/office/drawing/2012/chart">
                      <c:ext xmlns:c15="http://schemas.microsoft.com/office/drawing/2012/chart" uri="{02D57815-91ED-43cb-92C2-25804820EDAC}">
                        <c15:formulaRef>
                          <c15:sqref>PQSRD!$B$152</c15:sqref>
                        </c15:formulaRef>
                      </c:ext>
                    </c:extLst>
                    <c:strCache>
                      <c:ptCount val="1"/>
                      <c:pt idx="0">
                        <c:v>TOTAL DIFERENCIA</c:v>
                      </c:pt>
                    </c:strCache>
                  </c:strRef>
                </c:tx>
                <c:spPr>
                  <a:solidFill>
                    <a:schemeClr val="accent3">
                      <a:lumMod val="50000"/>
                      <a:lumOff val="5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PQSRD!$C$152:$M$152</c15:sqref>
                        </c15:formulaRef>
                      </c:ext>
                    </c:extLst>
                    <c:numCache>
                      <c:formatCode>_-* #,##0_-;\-* #,##0_-;_-* "-"_-;_-@_-</c:formatCode>
                      <c:ptCount val="11"/>
                      <c:pt idx="0">
                        <c:v>46388</c:v>
                      </c:pt>
                      <c:pt idx="1">
                        <c:v>4945</c:v>
                      </c:pt>
                      <c:pt idx="2">
                        <c:v>-48</c:v>
                      </c:pt>
                      <c:pt idx="3">
                        <c:v>-2552</c:v>
                      </c:pt>
                      <c:pt idx="4">
                        <c:v>-162</c:v>
                      </c:pt>
                      <c:pt idx="5">
                        <c:v>38</c:v>
                      </c:pt>
                      <c:pt idx="6">
                        <c:v>185</c:v>
                      </c:pt>
                      <c:pt idx="7">
                        <c:v>71</c:v>
                      </c:pt>
                      <c:pt idx="8">
                        <c:v>-23</c:v>
                      </c:pt>
                      <c:pt idx="9">
                        <c:v>22</c:v>
                      </c:pt>
                      <c:pt idx="10">
                        <c:v>69.509999999999991</c:v>
                      </c:pt>
                    </c:numCache>
                  </c:numRef>
                </c:val>
                <c:extLst xmlns:c15="http://schemas.microsoft.com/office/drawing/2012/chart">
                  <c:ext xmlns:c16="http://schemas.microsoft.com/office/drawing/2014/chart" uri="{C3380CC4-5D6E-409C-BE32-E72D297353CC}">
                    <c16:uniqueId val="{00000032-74CA-4966-91C8-571FFD006705}"/>
                  </c:ext>
                </c:extLst>
              </c15:ser>
            </c15:filteredBarSeries>
            <c15:filteredBarSeries>
              <c15:ser>
                <c:idx val="51"/>
                <c:order val="51"/>
                <c:tx>
                  <c:strRef>
                    <c:extLst xmlns:c15="http://schemas.microsoft.com/office/drawing/2012/chart">
                      <c:ext xmlns:c15="http://schemas.microsoft.com/office/drawing/2012/chart" uri="{02D57815-91ED-43cb-92C2-25804820EDAC}">
                        <c15:formulaRef>
                          <c15:sqref>PQSRD!$B$153</c15:sqref>
                        </c15:formulaRef>
                      </c:ext>
                    </c:extLst>
                    <c:strCache>
                      <c:ptCount val="1"/>
                      <c:pt idx="0">
                        <c:v>VARIACIÓN %</c:v>
                      </c:pt>
                    </c:strCache>
                  </c:strRef>
                </c:tx>
                <c:spPr>
                  <a:solidFill>
                    <a:schemeClr val="accent4">
                      <a:lumMod val="50000"/>
                      <a:lumOff val="50000"/>
                    </a:schemeClr>
                  </a:solidFill>
                  <a:ln>
                    <a:noFill/>
                  </a:ln>
                  <a:effectLst/>
                </c:spPr>
                <c:invertIfNegative val="0"/>
                <c:cat>
                  <c:strRef>
                    <c:extLst xmlns:c15="http://schemas.microsoft.com/office/drawing/2012/chart">
                      <c:ext xmlns:c15="http://schemas.microsoft.com/office/drawing/2012/chart" uri="{02D57815-91ED-43cb-92C2-25804820EDAC}">
                        <c15:formulaRef>
                          <c15:sqref>PQSRD!$C$101:$M$101</c15:sqref>
                        </c15:formulaRef>
                      </c:ext>
                    </c:extLst>
                    <c:strCache>
                      <c:ptCount val="11"/>
                      <c:pt idx="0">
                        <c:v>Derecho de petición</c:v>
                      </c:pt>
                      <c:pt idx="1">
                        <c:v>Petición de información</c:v>
                      </c:pt>
                      <c:pt idx="2">
                        <c:v>Denuncia</c:v>
                      </c:pt>
                      <c:pt idx="3">
                        <c:v>Reclamo</c:v>
                      </c:pt>
                      <c:pt idx="4">
                        <c:v>Consulta</c:v>
                      </c:pt>
                      <c:pt idx="5">
                        <c:v>No aplica</c:v>
                      </c:pt>
                      <c:pt idx="6">
                        <c:v>Entidad externa</c:v>
                      </c:pt>
                      <c:pt idx="7">
                        <c:v>Queja por atención</c:v>
                      </c:pt>
                      <c:pt idx="8">
                        <c:v>Felicitación</c:v>
                      </c:pt>
                      <c:pt idx="9">
                        <c:v>Queja disciplinaria</c:v>
                      </c:pt>
                      <c:pt idx="10">
                        <c:v>Sugerencia</c:v>
                      </c:pt>
                    </c:strCache>
                  </c:strRef>
                </c:cat>
                <c:val>
                  <c:numRef>
                    <c:extLst xmlns:c15="http://schemas.microsoft.com/office/drawing/2012/chart">
                      <c:ext xmlns:c15="http://schemas.microsoft.com/office/drawing/2012/chart" uri="{02D57815-91ED-43cb-92C2-25804820EDAC}">
                        <c15:formulaRef>
                          <c15:sqref>PQSRD!$C$153:$M$153</c15:sqref>
                        </c15:formulaRef>
                      </c:ext>
                    </c:extLst>
                    <c:numCache>
                      <c:formatCode>0.00%</c:formatCode>
                      <c:ptCount val="11"/>
                      <c:pt idx="0">
                        <c:v>0.3495414848806806</c:v>
                      </c:pt>
                      <c:pt idx="1">
                        <c:v>0.31321256650620727</c:v>
                      </c:pt>
                      <c:pt idx="2">
                        <c:v>-1.6842105263157894E-2</c:v>
                      </c:pt>
                      <c:pt idx="3">
                        <c:v>-0.45563292269237637</c:v>
                      </c:pt>
                      <c:pt idx="4">
                        <c:v>-5.358914985114125E-2</c:v>
                      </c:pt>
                      <c:pt idx="5">
                        <c:v>2.9687499999999999E-2</c:v>
                      </c:pt>
                      <c:pt idx="6">
                        <c:v>1.0632183908045978</c:v>
                      </c:pt>
                      <c:pt idx="7">
                        <c:v>0.47019867549668876</c:v>
                      </c:pt>
                      <c:pt idx="8">
                        <c:v>-0.28048780487804881</c:v>
                      </c:pt>
                      <c:pt idx="9">
                        <c:v>0.6875</c:v>
                      </c:pt>
                      <c:pt idx="10">
                        <c:v>2.5285558384867217</c:v>
                      </c:pt>
                    </c:numCache>
                  </c:numRef>
                </c:val>
                <c:extLst xmlns:c15="http://schemas.microsoft.com/office/drawing/2012/chart">
                  <c:ext xmlns:c16="http://schemas.microsoft.com/office/drawing/2014/chart" uri="{C3380CC4-5D6E-409C-BE32-E72D297353CC}">
                    <c16:uniqueId val="{00000033-74CA-4966-91C8-571FFD006705}"/>
                  </c:ext>
                </c:extLst>
              </c15:ser>
            </c15:filteredBarSeries>
          </c:ext>
        </c:extLst>
      </c:barChart>
      <c:catAx>
        <c:axId val="1480878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80878448"/>
        <c:crosses val="autoZero"/>
        <c:auto val="1"/>
        <c:lblAlgn val="ctr"/>
        <c:lblOffset val="100"/>
        <c:noMultiLvlLbl val="0"/>
      </c:catAx>
      <c:valAx>
        <c:axId val="1480878448"/>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80878928"/>
        <c:crosses val="autoZero"/>
        <c:crossBetween val="between"/>
        <c:majorUnit val="50000"/>
        <c:minorUnit val="1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1"/>
                </a:solidFill>
                <a:latin typeface="+mn-lt"/>
                <a:ea typeface="+mn-ea"/>
                <a:cs typeface="+mn-cs"/>
              </a:defRPr>
            </a:pPr>
            <a:r>
              <a:rPr lang="es-CO" sz="1100" b="0">
                <a:solidFill>
                  <a:schemeClr val="bg1"/>
                </a:solidFill>
              </a:rPr>
              <a:t>Solicitudes verbales 2025 - 2026</a:t>
            </a:r>
          </a:p>
        </c:rich>
      </c:tx>
      <c:layout>
        <c:manualLayout>
          <c:xMode val="edge"/>
          <c:yMode val="edge"/>
          <c:x val="0.25861227162637812"/>
          <c:y val="3.0682609613044576E-2"/>
        </c:manualLayout>
      </c:layout>
      <c:overlay val="0"/>
      <c:spPr>
        <a:solidFill>
          <a:schemeClr val="accent1">
            <a:lumMod val="50000"/>
          </a:schemeClr>
        </a:solidFill>
        <a:ln>
          <a:noFill/>
        </a:ln>
        <a:effectLst/>
      </c:spPr>
      <c:txPr>
        <a:bodyPr rot="0" spcFirstLastPara="1" vertOverflow="ellipsis" vert="horz" wrap="square" anchor="ctr" anchorCtr="1"/>
        <a:lstStyle/>
        <a:p>
          <a:pPr>
            <a:defRPr sz="1100" b="0" i="0" u="none" strike="noStrike" kern="1200" spc="0" baseline="0">
              <a:solidFill>
                <a:schemeClr val="bg1"/>
              </a:solidFill>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16399674178658E-2"/>
          <c:y val="0.13789187750169038"/>
          <c:w val="0.92549624400398245"/>
          <c:h val="0.63964821433199126"/>
        </c:manualLayout>
      </c:layout>
      <c:bar3DChart>
        <c:barDir val="col"/>
        <c:grouping val="clustered"/>
        <c:varyColors val="0"/>
        <c:ser>
          <c:idx val="0"/>
          <c:order val="0"/>
          <c:tx>
            <c:strRef>
              <c:f>PQSRD!$C$185</c:f>
              <c:strCache>
                <c:ptCount val="1"/>
                <c:pt idx="0">
                  <c:v>Año 2025</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PQSRD!$B$186:$B$197</c15:sqref>
                  </c15:fullRef>
                </c:ext>
              </c:extLst>
              <c:f>PQSRD!$B$186:$B$191</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PQSRD!$C$186:$C$197</c15:sqref>
                  </c15:fullRef>
                </c:ext>
              </c:extLst>
              <c:f>PQSRD!$C$186:$C$191</c:f>
              <c:numCache>
                <c:formatCode>General</c:formatCode>
                <c:ptCount val="6"/>
                <c:pt idx="0">
                  <c:v>2</c:v>
                </c:pt>
                <c:pt idx="1">
                  <c:v>13</c:v>
                </c:pt>
                <c:pt idx="2">
                  <c:v>13</c:v>
                </c:pt>
                <c:pt idx="3">
                  <c:v>5</c:v>
                </c:pt>
                <c:pt idx="4">
                  <c:v>44</c:v>
                </c:pt>
                <c:pt idx="5">
                  <c:v>6</c:v>
                </c:pt>
              </c:numCache>
            </c:numRef>
          </c:val>
          <c:extLst>
            <c:ext xmlns:c16="http://schemas.microsoft.com/office/drawing/2014/chart" uri="{C3380CC4-5D6E-409C-BE32-E72D297353CC}">
              <c16:uniqueId val="{00000000-CEB1-450B-90E3-E5573FF108F2}"/>
            </c:ext>
          </c:extLst>
        </c:ser>
        <c:ser>
          <c:idx val="1"/>
          <c:order val="1"/>
          <c:tx>
            <c:strRef>
              <c:f>PQSRD!$D$185</c:f>
              <c:strCache>
                <c:ptCount val="1"/>
                <c:pt idx="0">
                  <c:v>Año 2026</c:v>
                </c:pt>
              </c:strCache>
            </c:strRef>
          </c:tx>
          <c:spPr>
            <a:solidFill>
              <a:schemeClr val="accent2"/>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PQSRD!$B$186:$B$197</c15:sqref>
                  </c15:fullRef>
                </c:ext>
              </c:extLst>
              <c:f>PQSRD!$B$186:$B$191</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PQSRD!$D$186:$D$197</c15:sqref>
                  </c15:fullRef>
                </c:ext>
              </c:extLst>
              <c:f>PQSRD!$D$186:$D$191</c:f>
              <c:numCache>
                <c:formatCode>General</c:formatCode>
                <c:ptCount val="6"/>
                <c:pt idx="0">
                  <c:v>6</c:v>
                </c:pt>
                <c:pt idx="1">
                  <c:v>18</c:v>
                </c:pt>
                <c:pt idx="2">
                  <c:v>29</c:v>
                </c:pt>
                <c:pt idx="3">
                  <c:v>7</c:v>
                </c:pt>
                <c:pt idx="4">
                  <c:v>20</c:v>
                </c:pt>
                <c:pt idx="5">
                  <c:v>13</c:v>
                </c:pt>
              </c:numCache>
            </c:numRef>
          </c:val>
          <c:extLst>
            <c:ext xmlns:c16="http://schemas.microsoft.com/office/drawing/2014/chart" uri="{C3380CC4-5D6E-409C-BE32-E72D297353CC}">
              <c16:uniqueId val="{00000001-CEB1-450B-90E3-E5573FF108F2}"/>
            </c:ext>
          </c:extLst>
        </c:ser>
        <c:dLbls>
          <c:showLegendKey val="0"/>
          <c:showVal val="1"/>
          <c:showCatName val="0"/>
          <c:showSerName val="0"/>
          <c:showPercent val="0"/>
          <c:showBubbleSize val="0"/>
        </c:dLbls>
        <c:gapWidth val="150"/>
        <c:shape val="box"/>
        <c:axId val="690181216"/>
        <c:axId val="690182528"/>
        <c:axId val="0"/>
        <c:extLst>
          <c:ext xmlns:c15="http://schemas.microsoft.com/office/drawing/2012/chart" uri="{02D57815-91ED-43cb-92C2-25804820EDAC}">
            <c15:filteredBarSeries>
              <c15:ser>
                <c:idx val="2"/>
                <c:order val="2"/>
                <c:tx>
                  <c:strRef>
                    <c:extLst>
                      <c:ext uri="{02D57815-91ED-43cb-92C2-25804820EDAC}">
                        <c15:formulaRef>
                          <c15:sqref>PQSRD!$E$185</c15:sqref>
                        </c15:formulaRef>
                      </c:ext>
                    </c:extLst>
                    <c:strCache>
                      <c:ptCount val="1"/>
                      <c:pt idx="0">
                        <c:v>Diferencia</c:v>
                      </c:pt>
                    </c:strCache>
                  </c:strRef>
                </c:tx>
                <c:spPr>
                  <a:solidFill>
                    <a:schemeClr val="accent3"/>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PQSRD!$B$186:$B$197</c15:sqref>
                        </c15:fullRef>
                        <c15:formulaRef>
                          <c15:sqref>PQSRD!$B$186:$B$191</c15:sqref>
                        </c15:formulaRef>
                      </c:ext>
                    </c:extLst>
                    <c:strCache>
                      <c:ptCount val="6"/>
                      <c:pt idx="0">
                        <c:v>Enero</c:v>
                      </c:pt>
                      <c:pt idx="1">
                        <c:v>Febrero</c:v>
                      </c:pt>
                      <c:pt idx="2">
                        <c:v>Marzo</c:v>
                      </c:pt>
                      <c:pt idx="3">
                        <c:v>Abril</c:v>
                      </c:pt>
                      <c:pt idx="4">
                        <c:v>Mayo</c:v>
                      </c:pt>
                      <c:pt idx="5">
                        <c:v>Junio</c:v>
                      </c:pt>
                    </c:strCache>
                  </c:strRef>
                </c:cat>
                <c:val>
                  <c:numRef>
                    <c:extLst>
                      <c:ext uri="{02D57815-91ED-43cb-92C2-25804820EDAC}">
                        <c15:fullRef>
                          <c15:sqref>PQSRD!$E$186:$E$197</c15:sqref>
                        </c15:fullRef>
                        <c15:formulaRef>
                          <c15:sqref>PQSRD!$E$186:$E$191</c15:sqref>
                        </c15:formulaRef>
                      </c:ext>
                    </c:extLst>
                    <c:numCache>
                      <c:formatCode>General</c:formatCode>
                      <c:ptCount val="6"/>
                      <c:pt idx="0">
                        <c:v>4</c:v>
                      </c:pt>
                      <c:pt idx="1">
                        <c:v>5</c:v>
                      </c:pt>
                      <c:pt idx="2">
                        <c:v>16</c:v>
                      </c:pt>
                      <c:pt idx="3">
                        <c:v>2</c:v>
                      </c:pt>
                      <c:pt idx="4">
                        <c:v>-24</c:v>
                      </c:pt>
                      <c:pt idx="5">
                        <c:v>7</c:v>
                      </c:pt>
                    </c:numCache>
                  </c:numRef>
                </c:val>
                <c:extLst>
                  <c:ext xmlns:c16="http://schemas.microsoft.com/office/drawing/2014/chart" uri="{C3380CC4-5D6E-409C-BE32-E72D297353CC}">
                    <c16:uniqueId val="{00000002-CEB1-450B-90E3-E5573FF108F2}"/>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PQSRD!$F$185</c15:sqref>
                        </c15:formulaRef>
                      </c:ext>
                    </c:extLst>
                    <c:strCache>
                      <c:ptCount val="1"/>
                      <c:pt idx="0">
                        <c:v>Variación</c:v>
                      </c:pt>
                    </c:strCache>
                  </c:strRef>
                </c:tx>
                <c:spPr>
                  <a:solidFill>
                    <a:schemeClr val="accent4"/>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PQSRD!$B$186:$B$197</c15:sqref>
                        </c15:fullRef>
                        <c15:formulaRef>
                          <c15:sqref>PQSRD!$B$186:$B$191</c15:sqref>
                        </c15:formulaRef>
                      </c:ext>
                    </c:extLst>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PQSRD!$F$186:$F$197</c15:sqref>
                        </c15:fullRef>
                        <c15:formulaRef>
                          <c15:sqref>PQSRD!$F$186:$F$191</c15:sqref>
                        </c15:formulaRef>
                      </c:ext>
                    </c:extLst>
                    <c:numCache>
                      <c:formatCode>0%</c:formatCode>
                      <c:ptCount val="6"/>
                      <c:pt idx="0">
                        <c:v>2</c:v>
                      </c:pt>
                      <c:pt idx="1">
                        <c:v>0.38461538461538464</c:v>
                      </c:pt>
                      <c:pt idx="2">
                        <c:v>1.2307692307692308</c:v>
                      </c:pt>
                      <c:pt idx="3">
                        <c:v>0.4</c:v>
                      </c:pt>
                      <c:pt idx="4">
                        <c:v>-0.54545454545454541</c:v>
                      </c:pt>
                      <c:pt idx="5">
                        <c:v>1.1666666666666667</c:v>
                      </c:pt>
                    </c:numCache>
                  </c:numRef>
                </c:val>
                <c:extLst xmlns:c15="http://schemas.microsoft.com/office/drawing/2012/chart">
                  <c:ext xmlns:c16="http://schemas.microsoft.com/office/drawing/2014/chart" uri="{C3380CC4-5D6E-409C-BE32-E72D297353CC}">
                    <c16:uniqueId val="{00000003-CEB1-450B-90E3-E5573FF108F2}"/>
                  </c:ext>
                </c:extLst>
              </c15:ser>
            </c15:filteredBarSeries>
          </c:ext>
        </c:extLst>
      </c:bar3DChart>
      <c:catAx>
        <c:axId val="6901812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90182528"/>
        <c:crosses val="autoZero"/>
        <c:auto val="1"/>
        <c:lblAlgn val="ctr"/>
        <c:lblOffset val="100"/>
        <c:noMultiLvlLbl val="0"/>
      </c:catAx>
      <c:valAx>
        <c:axId val="6901825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901812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baseline="0">
                <a:solidFill>
                  <a:schemeClr val="bg1"/>
                </a:solidFill>
                <a:latin typeface="Aptos Narrow" panose="020B0004020202020204" pitchFamily="34" charset="0"/>
                <a:ea typeface="+mn-ea"/>
                <a:cs typeface="+mn-cs"/>
              </a:defRPr>
            </a:pPr>
            <a:r>
              <a:rPr lang="es-CO" sz="1100" b="0">
                <a:solidFill>
                  <a:schemeClr val="bg1"/>
                </a:solidFill>
                <a:latin typeface="Aptos Narrow" panose="020B0004020202020204" pitchFamily="34" charset="0"/>
              </a:rPr>
              <a:t>Solicitudes gestionadas 2025 vs. 2026</a:t>
            </a:r>
          </a:p>
        </c:rich>
      </c:tx>
      <c:layout>
        <c:manualLayout>
          <c:xMode val="edge"/>
          <c:yMode val="edge"/>
          <c:x val="0.28841244006510358"/>
          <c:y val="3.0853989136202836E-2"/>
        </c:manualLayout>
      </c:layout>
      <c:overlay val="0"/>
      <c:spPr>
        <a:solidFill>
          <a:schemeClr val="accent1">
            <a:lumMod val="50000"/>
          </a:schemeClr>
        </a:solidFill>
        <a:ln>
          <a:noFill/>
        </a:ln>
        <a:effectLst/>
      </c:spPr>
      <c:txPr>
        <a:bodyPr rot="0" spcFirstLastPara="1" vertOverflow="ellipsis" vert="horz" wrap="square" anchor="ctr" anchorCtr="1"/>
        <a:lstStyle/>
        <a:p>
          <a:pPr>
            <a:defRPr sz="1100" b="0" i="0" u="none" strike="noStrike" kern="1200" baseline="0">
              <a:solidFill>
                <a:schemeClr val="bg1"/>
              </a:solidFill>
              <a:latin typeface="Aptos Narrow" panose="020B0004020202020204" pitchFamily="34" charset="0"/>
              <a:ea typeface="+mn-ea"/>
              <a:cs typeface="+mn-cs"/>
            </a:defRPr>
          </a:pPr>
          <a:endParaRPr lang="es-CO"/>
        </a:p>
      </c:txPr>
    </c:title>
    <c:autoTitleDeleted val="0"/>
    <c:plotArea>
      <c:layout>
        <c:manualLayout>
          <c:layoutTarget val="inner"/>
          <c:xMode val="edge"/>
          <c:yMode val="edge"/>
          <c:x val="0.15357437496584356"/>
          <c:y val="0.15105131317509729"/>
          <c:w val="0.7820876838504075"/>
          <c:h val="0.6388472789288705"/>
        </c:manualLayout>
      </c:layout>
      <c:barChart>
        <c:barDir val="col"/>
        <c:grouping val="clustered"/>
        <c:varyColors val="0"/>
        <c:ser>
          <c:idx val="0"/>
          <c:order val="0"/>
          <c:tx>
            <c:strRef>
              <c:f>PQSRD!$C$81</c:f>
              <c:strCache>
                <c:ptCount val="1"/>
                <c:pt idx="0">
                  <c:v>AÑO 2025</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39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PQSRD!$B$82:$B$94</c15:sqref>
                  </c15:fullRef>
                </c:ext>
              </c:extLst>
              <c:f>PQSRD!$B$82:$B$87</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PQSRD!$C$82:$C$94</c15:sqref>
                  </c15:fullRef>
                </c:ext>
              </c:extLst>
              <c:f>PQSRD!$C$82:$C$87</c:f>
              <c:numCache>
                <c:formatCode>#,##0</c:formatCode>
                <c:ptCount val="6"/>
                <c:pt idx="0">
                  <c:v>23171</c:v>
                </c:pt>
                <c:pt idx="1">
                  <c:v>25602</c:v>
                </c:pt>
                <c:pt idx="2">
                  <c:v>24011</c:v>
                </c:pt>
                <c:pt idx="3">
                  <c:v>25944</c:v>
                </c:pt>
                <c:pt idx="4">
                  <c:v>33868</c:v>
                </c:pt>
                <c:pt idx="5">
                  <c:v>29123</c:v>
                </c:pt>
              </c:numCache>
            </c:numRef>
          </c:val>
          <c:extLst>
            <c:ext xmlns:c16="http://schemas.microsoft.com/office/drawing/2014/chart" uri="{C3380CC4-5D6E-409C-BE32-E72D297353CC}">
              <c16:uniqueId val="{00000000-1A6F-41BE-9382-86FB30A4DC4E}"/>
            </c:ext>
          </c:extLst>
        </c:ser>
        <c:ser>
          <c:idx val="1"/>
          <c:order val="1"/>
          <c:tx>
            <c:strRef>
              <c:f>PQSRD!$D$81</c:f>
              <c:strCache>
                <c:ptCount val="1"/>
                <c:pt idx="0">
                  <c:v>AÑO 2026</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39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PQSRD!$B$82:$B$94</c15:sqref>
                  </c15:fullRef>
                </c:ext>
              </c:extLst>
              <c:f>PQSRD!$B$82:$B$87</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PQSRD!$D$82:$D$94</c15:sqref>
                  </c15:fullRef>
                </c:ext>
              </c:extLst>
              <c:f>PQSRD!$D$82:$D$87</c:f>
              <c:numCache>
                <c:formatCode>#,##0</c:formatCode>
                <c:ptCount val="6"/>
                <c:pt idx="0">
                  <c:v>31800</c:v>
                </c:pt>
                <c:pt idx="1">
                  <c:v>32042</c:v>
                </c:pt>
                <c:pt idx="2">
                  <c:v>36501</c:v>
                </c:pt>
                <c:pt idx="3">
                  <c:v>42128</c:v>
                </c:pt>
                <c:pt idx="4">
                  <c:v>33750</c:v>
                </c:pt>
                <c:pt idx="5">
                  <c:v>34432</c:v>
                </c:pt>
              </c:numCache>
            </c:numRef>
          </c:val>
          <c:extLst>
            <c:ext xmlns:c16="http://schemas.microsoft.com/office/drawing/2014/chart" uri="{C3380CC4-5D6E-409C-BE32-E72D297353CC}">
              <c16:uniqueId val="{00000001-1A6F-41BE-9382-86FB30A4DC4E}"/>
            </c:ext>
          </c:extLst>
        </c:ser>
        <c:dLbls>
          <c:dLblPos val="outEnd"/>
          <c:showLegendKey val="0"/>
          <c:showVal val="1"/>
          <c:showCatName val="0"/>
          <c:showSerName val="0"/>
          <c:showPercent val="0"/>
          <c:showBubbleSize val="0"/>
        </c:dLbls>
        <c:gapWidth val="150"/>
        <c:axId val="92822368"/>
        <c:axId val="92824768"/>
        <c:extLst>
          <c:ext xmlns:c15="http://schemas.microsoft.com/office/drawing/2012/chart" uri="{02D57815-91ED-43cb-92C2-25804820EDAC}">
            <c15:filteredBarSeries>
              <c15:ser>
                <c:idx val="2"/>
                <c:order val="2"/>
                <c:tx>
                  <c:strRef>
                    <c:extLst>
                      <c:ext uri="{02D57815-91ED-43cb-92C2-25804820EDAC}">
                        <c15:formulaRef>
                          <c15:sqref>PQSRD!$E$81</c15:sqref>
                        </c15:formulaRef>
                      </c:ext>
                    </c:extLst>
                    <c:strCache>
                      <c:ptCount val="1"/>
                      <c:pt idx="0">
                        <c:v>Diferencia</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PQSRD!$B$82:$B$94</c15:sqref>
                        </c15:fullRef>
                        <c15:formulaRef>
                          <c15:sqref>PQSRD!$B$82:$B$87</c15:sqref>
                        </c15:formulaRef>
                      </c:ext>
                    </c:extLst>
                    <c:strCache>
                      <c:ptCount val="6"/>
                      <c:pt idx="0">
                        <c:v>Enero</c:v>
                      </c:pt>
                      <c:pt idx="1">
                        <c:v>Febrero</c:v>
                      </c:pt>
                      <c:pt idx="2">
                        <c:v>Marzo</c:v>
                      </c:pt>
                      <c:pt idx="3">
                        <c:v>Abril</c:v>
                      </c:pt>
                      <c:pt idx="4">
                        <c:v>Mayo</c:v>
                      </c:pt>
                      <c:pt idx="5">
                        <c:v>Junio</c:v>
                      </c:pt>
                    </c:strCache>
                  </c:strRef>
                </c:cat>
                <c:val>
                  <c:numRef>
                    <c:extLst>
                      <c:ext uri="{02D57815-91ED-43cb-92C2-25804820EDAC}">
                        <c15:fullRef>
                          <c15:sqref>PQSRD!$E$82:$E$94</c15:sqref>
                        </c15:fullRef>
                        <c15:formulaRef>
                          <c15:sqref>PQSRD!$E$82:$E$87</c15:sqref>
                        </c15:formulaRef>
                      </c:ext>
                    </c:extLst>
                    <c:numCache>
                      <c:formatCode>#,##0</c:formatCode>
                      <c:ptCount val="6"/>
                      <c:pt idx="0">
                        <c:v>8629</c:v>
                      </c:pt>
                      <c:pt idx="1">
                        <c:v>6440</c:v>
                      </c:pt>
                      <c:pt idx="2">
                        <c:v>12490</c:v>
                      </c:pt>
                      <c:pt idx="3">
                        <c:v>16184</c:v>
                      </c:pt>
                      <c:pt idx="4">
                        <c:v>-118</c:v>
                      </c:pt>
                      <c:pt idx="5">
                        <c:v>5309</c:v>
                      </c:pt>
                    </c:numCache>
                  </c:numRef>
                </c:val>
                <c:extLst>
                  <c:ext xmlns:c16="http://schemas.microsoft.com/office/drawing/2014/chart" uri="{C3380CC4-5D6E-409C-BE32-E72D297353CC}">
                    <c16:uniqueId val="{00000002-1A6F-41BE-9382-86FB30A4DC4E}"/>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PQSRD!$F$81</c15:sqref>
                        </c15:formulaRef>
                      </c:ext>
                    </c:extLst>
                    <c:strCache>
                      <c:ptCount val="1"/>
                      <c:pt idx="0">
                        <c:v>Variación</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PQSRD!$B$82:$B$94</c15:sqref>
                        </c15:fullRef>
                        <c15:formulaRef>
                          <c15:sqref>PQSRD!$B$82:$B$87</c15:sqref>
                        </c15:formulaRef>
                      </c:ext>
                    </c:extLst>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PQSRD!$F$82:$F$94</c15:sqref>
                        </c15:fullRef>
                        <c15:formulaRef>
                          <c15:sqref>PQSRD!$F$82:$F$87</c15:sqref>
                        </c15:formulaRef>
                      </c:ext>
                    </c:extLst>
                    <c:numCache>
                      <c:formatCode>0.00%</c:formatCode>
                      <c:ptCount val="6"/>
                      <c:pt idx="0">
                        <c:v>0.37240516162444437</c:v>
                      </c:pt>
                      <c:pt idx="1">
                        <c:v>0.25154284821498318</c:v>
                      </c:pt>
                      <c:pt idx="2">
                        <c:v>0.52017825163466747</c:v>
                      </c:pt>
                      <c:pt idx="3">
                        <c:v>0.62380511871723709</c:v>
                      </c:pt>
                      <c:pt idx="4">
                        <c:v>-3.484114798629975E-3</c:v>
                      </c:pt>
                      <c:pt idx="5">
                        <c:v>0.18229577996772311</c:v>
                      </c:pt>
                    </c:numCache>
                  </c:numRef>
                </c:val>
                <c:extLst xmlns:c15="http://schemas.microsoft.com/office/drawing/2012/chart">
                  <c:ext xmlns:c16="http://schemas.microsoft.com/office/drawing/2014/chart" uri="{C3380CC4-5D6E-409C-BE32-E72D297353CC}">
                    <c16:uniqueId val="{00000003-1A6F-41BE-9382-86FB30A4DC4E}"/>
                  </c:ext>
                </c:extLst>
              </c15:ser>
            </c15:filteredBarSeries>
          </c:ext>
        </c:extLst>
      </c:barChart>
      <c:catAx>
        <c:axId val="9282236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2824768"/>
        <c:crosses val="autoZero"/>
        <c:auto val="1"/>
        <c:lblAlgn val="ctr"/>
        <c:lblOffset val="100"/>
        <c:noMultiLvlLbl val="0"/>
      </c:catAx>
      <c:valAx>
        <c:axId val="92824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CO"/>
                  <a:t>CANTIDAD DE SOLICITUDES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928223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Aptos Narrow" panose="020B0004020202020204" pitchFamily="34" charset="0"/>
                <a:ea typeface="+mn-ea"/>
                <a:cs typeface="+mn-cs"/>
              </a:defRPr>
            </a:pPr>
            <a:r>
              <a:rPr lang="en-US" sz="1100" b="0">
                <a:solidFill>
                  <a:schemeClr val="bg1"/>
                </a:solidFill>
                <a:latin typeface="Aptos Narrow" panose="020B0004020202020204" pitchFamily="34" charset="0"/>
              </a:rPr>
              <a:t>Total de solicitudes recibidas durante los últimos tres años</a:t>
            </a:r>
          </a:p>
        </c:rich>
      </c:tx>
      <c:overlay val="0"/>
      <c:spPr>
        <a:solidFill>
          <a:schemeClr val="accent1">
            <a:lumMod val="50000"/>
          </a:schemeClr>
        </a:solid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Aptos Narrow" panose="020B0004020202020204" pitchFamily="34" charset="0"/>
              <a:ea typeface="+mn-ea"/>
              <a:cs typeface="+mn-cs"/>
            </a:defRPr>
          </a:pPr>
          <a:endParaRPr lang="es-CO"/>
        </a:p>
      </c:txPr>
    </c:title>
    <c:autoTitleDeleted val="0"/>
    <c:plotArea>
      <c:layout>
        <c:manualLayout>
          <c:layoutTarget val="inner"/>
          <c:xMode val="edge"/>
          <c:yMode val="edge"/>
          <c:x val="7.8195780831773878E-2"/>
          <c:y val="0.1174527075252992"/>
          <c:w val="0.90787502674941156"/>
          <c:h val="0.80104267526848405"/>
        </c:manualLayout>
      </c:layout>
      <c:barChart>
        <c:barDir val="col"/>
        <c:grouping val="clustered"/>
        <c:varyColors val="0"/>
        <c:ser>
          <c:idx val="1"/>
          <c:order val="1"/>
          <c:tx>
            <c:strRef>
              <c:f>PQSRD!$E$31</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PQSRD!$F$30:$H$30</c:f>
              <c:numCache>
                <c:formatCode>General</c:formatCode>
                <c:ptCount val="3"/>
                <c:pt idx="0">
                  <c:v>2024</c:v>
                </c:pt>
                <c:pt idx="1">
                  <c:v>2025</c:v>
                </c:pt>
                <c:pt idx="2">
                  <c:v>2026</c:v>
                </c:pt>
              </c:numCache>
            </c:numRef>
          </c:cat>
          <c:val>
            <c:numRef>
              <c:f>PQSRD!$F$31:$H$31</c:f>
              <c:numCache>
                <c:formatCode>_-* #,##0_-;\-* #,##0_-;_-* "-"_-;_-@_-</c:formatCode>
                <c:ptCount val="3"/>
                <c:pt idx="0">
                  <c:v>324841</c:v>
                </c:pt>
                <c:pt idx="1">
                  <c:v>398525</c:v>
                </c:pt>
                <c:pt idx="2">
                  <c:v>210653</c:v>
                </c:pt>
              </c:numCache>
            </c:numRef>
          </c:val>
          <c:extLst>
            <c:ext xmlns:c16="http://schemas.microsoft.com/office/drawing/2014/chart" uri="{C3380CC4-5D6E-409C-BE32-E72D297353CC}">
              <c16:uniqueId val="{00000000-D040-47D0-A99E-396EE124D4C7}"/>
            </c:ext>
          </c:extLst>
        </c:ser>
        <c:dLbls>
          <c:showLegendKey val="0"/>
          <c:showVal val="0"/>
          <c:showCatName val="0"/>
          <c:showSerName val="0"/>
          <c:showPercent val="0"/>
          <c:showBubbleSize val="0"/>
        </c:dLbls>
        <c:gapWidth val="150"/>
        <c:axId val="2047184656"/>
        <c:axId val="2047184176"/>
        <c:extLst>
          <c:ext xmlns:c15="http://schemas.microsoft.com/office/drawing/2012/chart" uri="{02D57815-91ED-43cb-92C2-25804820EDAC}">
            <c15:filteredBarSeries>
              <c15:ser>
                <c:idx val="0"/>
                <c:order val="0"/>
                <c:tx>
                  <c:strRef>
                    <c:extLst>
                      <c:ext uri="{02D57815-91ED-43cb-92C2-25804820EDAC}">
                        <c15:formulaRef>
                          <c15:sqref>PQSRD!$E$30</c15:sqref>
                        </c15:formulaRef>
                      </c:ext>
                    </c:extLst>
                    <c:strCache>
                      <c:ptCount val="1"/>
                      <c:pt idx="0">
                        <c:v>AÑO</c:v>
                      </c:pt>
                    </c:strCache>
                  </c:strRef>
                </c:tx>
                <c:spPr>
                  <a:solidFill>
                    <a:schemeClr val="accent1"/>
                  </a:solidFill>
                  <a:ln>
                    <a:noFill/>
                  </a:ln>
                  <a:effectLst/>
                </c:spPr>
                <c:invertIfNegative val="0"/>
                <c:cat>
                  <c:numRef>
                    <c:extLst>
                      <c:ext uri="{02D57815-91ED-43cb-92C2-25804820EDAC}">
                        <c15:formulaRef>
                          <c15:sqref>PQSRD!$F$30:$H$30</c15:sqref>
                        </c15:formulaRef>
                      </c:ext>
                    </c:extLst>
                    <c:numCache>
                      <c:formatCode>General</c:formatCode>
                      <c:ptCount val="3"/>
                      <c:pt idx="0">
                        <c:v>2024</c:v>
                      </c:pt>
                      <c:pt idx="1">
                        <c:v>2025</c:v>
                      </c:pt>
                      <c:pt idx="2">
                        <c:v>2026</c:v>
                      </c:pt>
                    </c:numCache>
                  </c:numRef>
                </c:cat>
                <c:val>
                  <c:numRef>
                    <c:extLst>
                      <c:ext uri="{02D57815-91ED-43cb-92C2-25804820EDAC}">
                        <c15:formulaRef>
                          <c15:sqref>PQSRD!$F$30:$H$30</c15:sqref>
                        </c15:formulaRef>
                      </c:ext>
                    </c:extLst>
                    <c:numCache>
                      <c:formatCode>General</c:formatCode>
                      <c:ptCount val="3"/>
                      <c:pt idx="0">
                        <c:v>2024</c:v>
                      </c:pt>
                      <c:pt idx="1">
                        <c:v>2025</c:v>
                      </c:pt>
                      <c:pt idx="2">
                        <c:v>2026</c:v>
                      </c:pt>
                    </c:numCache>
                  </c:numRef>
                </c:val>
                <c:extLst>
                  <c:ext xmlns:c16="http://schemas.microsoft.com/office/drawing/2014/chart" uri="{C3380CC4-5D6E-409C-BE32-E72D297353CC}">
                    <c16:uniqueId val="{00000001-D040-47D0-A99E-396EE124D4C7}"/>
                  </c:ext>
                </c:extLst>
              </c15:ser>
            </c15:filteredBarSeries>
          </c:ext>
        </c:extLst>
      </c:barChart>
      <c:catAx>
        <c:axId val="204718465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47184176"/>
        <c:crosses val="autoZero"/>
        <c:auto val="1"/>
        <c:lblAlgn val="ctr"/>
        <c:lblOffset val="100"/>
        <c:noMultiLvlLbl val="0"/>
      </c:catAx>
      <c:valAx>
        <c:axId val="2047184176"/>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47184656"/>
        <c:crosses val="autoZero"/>
        <c:crossBetween val="between"/>
        <c:majorUnit val="100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CO" sz="1100" b="0" i="0" u="none" strike="noStrike" kern="1200" spc="0" baseline="0">
                <a:solidFill>
                  <a:schemeClr val="bg1"/>
                </a:solidFill>
                <a:latin typeface="Aptos Narrow" panose="020B0004020202020204" pitchFamily="34" charset="0"/>
                <a:ea typeface="+mn-ea"/>
                <a:cs typeface="+mn-cs"/>
              </a:defRPr>
            </a:pPr>
            <a:r>
              <a:rPr lang="es-CO" sz="1100" b="0" i="0" u="none" strike="noStrike" kern="1200" spc="0" baseline="0">
                <a:solidFill>
                  <a:schemeClr val="bg1"/>
                </a:solidFill>
                <a:latin typeface="Aptos Narrow" panose="020B0004020202020204" pitchFamily="34" charset="0"/>
                <a:ea typeface="+mn-ea"/>
                <a:cs typeface="+mn-cs"/>
              </a:rPr>
              <a:t>Solictudes con reserva de información, 2025 vs. 2026</a:t>
            </a:r>
          </a:p>
        </c:rich>
      </c:tx>
      <c:layout>
        <c:manualLayout>
          <c:xMode val="edge"/>
          <c:yMode val="edge"/>
          <c:x val="0.17402441440103006"/>
          <c:y val="2.4199475065616798E-2"/>
        </c:manualLayout>
      </c:layout>
      <c:overlay val="0"/>
      <c:spPr>
        <a:solidFill>
          <a:schemeClr val="accent1">
            <a:lumMod val="50000"/>
          </a:schemeClr>
        </a:solidFill>
        <a:ln>
          <a:noFill/>
        </a:ln>
        <a:effectLst/>
      </c:spPr>
      <c:txPr>
        <a:bodyPr rot="0" spcFirstLastPara="1" vertOverflow="ellipsis" vert="horz" wrap="square" anchor="ctr" anchorCtr="1"/>
        <a:lstStyle/>
        <a:p>
          <a:pPr algn="ctr" rtl="0">
            <a:defRPr lang="es-CO" sz="1100" b="0" i="0" u="none" strike="noStrike" kern="1200" spc="0" baseline="0">
              <a:solidFill>
                <a:schemeClr val="bg1"/>
              </a:solidFill>
              <a:latin typeface="Aptos Narrow" panose="020B0004020202020204" pitchFamily="34" charset="0"/>
              <a:ea typeface="+mn-ea"/>
              <a:cs typeface="+mn-cs"/>
            </a:defRPr>
          </a:pPr>
          <a:endParaRPr lang="es-CO"/>
        </a:p>
      </c:txPr>
    </c:title>
    <c:autoTitleDeleted val="0"/>
    <c:plotArea>
      <c:layout/>
      <c:barChart>
        <c:barDir val="col"/>
        <c:grouping val="clustered"/>
        <c:varyColors val="0"/>
        <c:ser>
          <c:idx val="1"/>
          <c:order val="1"/>
          <c:tx>
            <c:v>2025</c:v>
          </c:tx>
          <c:spPr>
            <a:solidFill>
              <a:schemeClr val="accent1"/>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CO"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PQSRD!$B$298:$B$311</c15:sqref>
                  </c15:fullRef>
                </c:ext>
              </c:extLst>
              <c:f>PQSRD!$B$299:$B$304</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PQSRD!$D$298:$D$311</c15:sqref>
                  </c15:fullRef>
                </c:ext>
              </c:extLst>
              <c:f>PQSRD!$D$299:$D$304</c:f>
              <c:numCache>
                <c:formatCode>General</c:formatCode>
                <c:ptCount val="6"/>
                <c:pt idx="0">
                  <c:v>569</c:v>
                </c:pt>
                <c:pt idx="1">
                  <c:v>807</c:v>
                </c:pt>
                <c:pt idx="2">
                  <c:v>625</c:v>
                </c:pt>
                <c:pt idx="3">
                  <c:v>656</c:v>
                </c:pt>
                <c:pt idx="4">
                  <c:v>583</c:v>
                </c:pt>
                <c:pt idx="5">
                  <c:v>729</c:v>
                </c:pt>
              </c:numCache>
            </c:numRef>
          </c:val>
          <c:extLst>
            <c:ext xmlns:c16="http://schemas.microsoft.com/office/drawing/2014/chart" uri="{C3380CC4-5D6E-409C-BE32-E72D297353CC}">
              <c16:uniqueId val="{00000000-984D-4C5A-9014-20E6723BE0EF}"/>
            </c:ext>
          </c:extLst>
        </c:ser>
        <c:ser>
          <c:idx val="2"/>
          <c:order val="2"/>
          <c:tx>
            <c:v>2026</c:v>
          </c:tx>
          <c:spPr>
            <a:solidFill>
              <a:schemeClr val="accent2"/>
            </a:soli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CO"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PQSRD!$B$298:$B$311</c15:sqref>
                  </c15:fullRef>
                </c:ext>
              </c:extLst>
              <c:f>PQSRD!$B$299:$B$304</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PQSRD!$E$298:$E$311</c15:sqref>
                  </c15:fullRef>
                </c:ext>
              </c:extLst>
              <c:f>PQSRD!$E$299:$E$304</c:f>
              <c:numCache>
                <c:formatCode>General</c:formatCode>
                <c:ptCount val="6"/>
                <c:pt idx="0">
                  <c:v>873</c:v>
                </c:pt>
                <c:pt idx="1">
                  <c:v>916</c:v>
                </c:pt>
                <c:pt idx="2">
                  <c:v>900</c:v>
                </c:pt>
                <c:pt idx="3">
                  <c:v>858</c:v>
                </c:pt>
                <c:pt idx="4">
                  <c:v>960</c:v>
                </c:pt>
                <c:pt idx="5">
                  <c:v>1255</c:v>
                </c:pt>
              </c:numCache>
            </c:numRef>
          </c:val>
          <c:extLst>
            <c:ext xmlns:c16="http://schemas.microsoft.com/office/drawing/2014/chart" uri="{C3380CC4-5D6E-409C-BE32-E72D297353CC}">
              <c16:uniqueId val="{00000001-984D-4C5A-9014-20E6723BE0EF}"/>
            </c:ext>
          </c:extLst>
        </c:ser>
        <c:dLbls>
          <c:showLegendKey val="0"/>
          <c:showVal val="0"/>
          <c:showCatName val="0"/>
          <c:showSerName val="0"/>
          <c:showPercent val="0"/>
          <c:showBubbleSize val="0"/>
        </c:dLbls>
        <c:gapWidth val="150"/>
        <c:axId val="6197895"/>
        <c:axId val="6206751"/>
        <c:extLst>
          <c:ext xmlns:c15="http://schemas.microsoft.com/office/drawing/2012/chart" uri="{02D57815-91ED-43cb-92C2-25804820EDAC}">
            <c15:filteredBarSeries>
              <c15: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extLst>
                      <c:ext uri="{02D57815-91ED-43cb-92C2-25804820EDAC}">
                        <c15:fullRef>
                          <c15:sqref>PQSRD!$B$298:$B$311</c15:sqref>
                        </c15:fullRef>
                        <c15:formulaRef>
                          <c15:sqref>PQSRD!$B$299:$B$304</c15:sqref>
                        </c15:formulaRef>
                      </c:ext>
                    </c:extLst>
                    <c:strCache>
                      <c:ptCount val="6"/>
                      <c:pt idx="0">
                        <c:v>Enero</c:v>
                      </c:pt>
                      <c:pt idx="1">
                        <c:v>Febrero</c:v>
                      </c:pt>
                      <c:pt idx="2">
                        <c:v>Marzo</c:v>
                      </c:pt>
                      <c:pt idx="3">
                        <c:v>Abril</c:v>
                      </c:pt>
                      <c:pt idx="4">
                        <c:v>Mayo</c:v>
                      </c:pt>
                      <c:pt idx="5">
                        <c:v>Junio</c:v>
                      </c:pt>
                    </c:strCache>
                  </c:strRef>
                </c:cat>
                <c:val>
                  <c:numRef>
                    <c:extLst>
                      <c:ext uri="{02D57815-91ED-43cb-92C2-25804820EDAC}">
                        <c15:fullRef>
                          <c15:sqref>PQSRD!$C$298:$C$311</c15:sqref>
                        </c15:fullRef>
                        <c15:formulaRef>
                          <c15:sqref>PQSRD!$C$299:$C$304</c15:sqref>
                        </c15:formulaRef>
                      </c:ext>
                    </c:extLst>
                    <c:numCache>
                      <c:formatCode>General</c:formatCode>
                      <c:ptCount val="6"/>
                    </c:numCache>
                  </c:numRef>
                </c:val>
                <c:extLst>
                  <c:ext xmlns:c16="http://schemas.microsoft.com/office/drawing/2014/chart" uri="{C3380CC4-5D6E-409C-BE32-E72D297353CC}">
                    <c16:uniqueId val="{00000002-984D-4C5A-9014-20E6723BE0EF}"/>
                  </c:ext>
                </c:extLst>
              </c15:ser>
            </c15:filteredBarSeries>
          </c:ext>
        </c:extLst>
      </c:barChart>
      <c:catAx>
        <c:axId val="6197895"/>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6206751"/>
        <c:crosses val="autoZero"/>
        <c:auto val="1"/>
        <c:lblAlgn val="ctr"/>
        <c:lblOffset val="100"/>
        <c:noMultiLvlLbl val="0"/>
      </c:catAx>
      <c:valAx>
        <c:axId val="6206751"/>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no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61978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1"/>
                </a:solidFill>
                <a:latin typeface="Aptos Narrow" panose="020B0004020202020204" pitchFamily="34" charset="0"/>
                <a:ea typeface="+mn-ea"/>
                <a:cs typeface="+mn-cs"/>
              </a:defRPr>
            </a:pPr>
            <a:r>
              <a:rPr lang="es-CO" sz="1100">
                <a:solidFill>
                  <a:schemeClr val="bg1"/>
                </a:solidFill>
                <a:latin typeface="Aptos Narrow" panose="020B0004020202020204" pitchFamily="34" charset="0"/>
              </a:rPr>
              <a:t>Porcentaje</a:t>
            </a:r>
            <a:r>
              <a:rPr lang="es-CO" sz="1100" baseline="0">
                <a:solidFill>
                  <a:schemeClr val="bg1"/>
                </a:solidFill>
                <a:latin typeface="Aptos Narrow" panose="020B0004020202020204" pitchFamily="34" charset="0"/>
              </a:rPr>
              <a:t> mensual de solicitudes recibidas 2026</a:t>
            </a:r>
            <a:endParaRPr lang="es-CO" sz="1100">
              <a:solidFill>
                <a:schemeClr val="bg1"/>
              </a:solidFill>
              <a:latin typeface="Aptos Narrow" panose="020B0004020202020204" pitchFamily="34" charset="0"/>
            </a:endParaRPr>
          </a:p>
        </c:rich>
      </c:tx>
      <c:overlay val="0"/>
      <c:spPr>
        <a:solidFill>
          <a:schemeClr val="accent1">
            <a:lumMod val="50000"/>
          </a:schemeClr>
        </a:solidFill>
        <a:ln>
          <a:noFill/>
        </a:ln>
        <a:effectLst/>
      </c:spPr>
      <c:txPr>
        <a:bodyPr rot="0" spcFirstLastPara="1" vertOverflow="ellipsis" vert="horz" wrap="square" anchor="ctr" anchorCtr="1"/>
        <a:lstStyle/>
        <a:p>
          <a:pPr>
            <a:defRPr sz="1100" b="0" i="0" u="none" strike="noStrike" kern="1200" spc="0" baseline="0">
              <a:solidFill>
                <a:schemeClr val="bg1"/>
              </a:solidFill>
              <a:latin typeface="Aptos Narrow" panose="020B0004020202020204" pitchFamily="34" charset="0"/>
              <a:ea typeface="+mn-ea"/>
              <a:cs typeface="+mn-cs"/>
            </a:defRPr>
          </a:pPr>
          <a:endParaRPr lang="es-CO"/>
        </a:p>
      </c:txPr>
    </c:title>
    <c:autoTitleDeleted val="0"/>
    <c:plotArea>
      <c:layout>
        <c:manualLayout>
          <c:layoutTarget val="inner"/>
          <c:xMode val="edge"/>
          <c:yMode val="edge"/>
          <c:x val="0.10354547997931379"/>
          <c:y val="0.22887880336857028"/>
          <c:w val="0.85944295609268095"/>
          <c:h val="0.66370481477457433"/>
        </c:manualLayout>
      </c:layout>
      <c:barChart>
        <c:barDir val="col"/>
        <c:grouping val="clustered"/>
        <c:varyColors val="0"/>
        <c:ser>
          <c:idx val="1"/>
          <c:order val="1"/>
          <c:spPr>
            <a:solidFill>
              <a:schemeClr val="accent2"/>
            </a:solidFill>
            <a:ln>
              <a:noFill/>
            </a:ln>
            <a:effectLst/>
          </c:spPr>
          <c:invertIfNegative val="0"/>
          <c:dLbls>
            <c:spPr>
              <a:noFill/>
              <a:ln>
                <a:noFill/>
              </a:ln>
              <a:effectLst/>
            </c:spPr>
            <c:txPr>
              <a:bodyPr rot="-39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PQSRD!$C$324:$C$337</c15:sqref>
                  </c15:fullRef>
                </c:ext>
              </c:extLst>
              <c:f>PQSRD!$C$325:$C$330</c:f>
              <c:strCache>
                <c:ptCount val="6"/>
                <c:pt idx="0">
                  <c:v>Enero 2026</c:v>
                </c:pt>
                <c:pt idx="1">
                  <c:v>Febrero 2026</c:v>
                </c:pt>
                <c:pt idx="2">
                  <c:v>Marzo 2026</c:v>
                </c:pt>
                <c:pt idx="3">
                  <c:v>Abril 2026</c:v>
                </c:pt>
                <c:pt idx="4">
                  <c:v>Mayo 2026</c:v>
                </c:pt>
                <c:pt idx="5">
                  <c:v>Junio 2026</c:v>
                </c:pt>
              </c:strCache>
            </c:strRef>
          </c:cat>
          <c:val>
            <c:numRef>
              <c:extLst>
                <c:ext xmlns:c15="http://schemas.microsoft.com/office/drawing/2012/chart" uri="{02D57815-91ED-43cb-92C2-25804820EDAC}">
                  <c15:fullRef>
                    <c15:sqref>PQSRD!$E$324:$E$337</c15:sqref>
                  </c15:fullRef>
                </c:ext>
              </c:extLst>
              <c:f>PQSRD!$E$325:$E$330</c:f>
              <c:numCache>
                <c:formatCode>0.00%</c:formatCode>
                <c:ptCount val="6"/>
                <c:pt idx="0">
                  <c:v>0.15095916032527426</c:v>
                </c:pt>
                <c:pt idx="1">
                  <c:v>0.15210796902963641</c:v>
                </c:pt>
                <c:pt idx="2">
                  <c:v>0.17327548147902</c:v>
                </c:pt>
                <c:pt idx="3">
                  <c:v>0.19998765742714322</c:v>
                </c:pt>
                <c:pt idx="4">
                  <c:v>0.16021608996786185</c:v>
                </c:pt>
                <c:pt idx="5">
                  <c:v>0.16345364177106425</c:v>
                </c:pt>
              </c:numCache>
            </c:numRef>
          </c:val>
          <c:extLst>
            <c:ext xmlns:c16="http://schemas.microsoft.com/office/drawing/2014/chart" uri="{C3380CC4-5D6E-409C-BE32-E72D297353CC}">
              <c16:uniqueId val="{00000000-C25E-4B50-AFAC-643361F778D6}"/>
            </c:ext>
          </c:extLst>
        </c:ser>
        <c:dLbls>
          <c:showLegendKey val="0"/>
          <c:showVal val="0"/>
          <c:showCatName val="0"/>
          <c:showSerName val="0"/>
          <c:showPercent val="0"/>
          <c:showBubbleSize val="0"/>
        </c:dLbls>
        <c:gapWidth val="219"/>
        <c:overlap val="-27"/>
        <c:axId val="881935920"/>
        <c:axId val="8819503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ullRef>
                          <c15:sqref>PQSRD!$C$324:$C$337</c15:sqref>
                        </c15:fullRef>
                        <c15:formulaRef>
                          <c15:sqref>PQSRD!$C$325:$C$330</c15:sqref>
                        </c15:formulaRef>
                      </c:ext>
                    </c:extLst>
                    <c:strCache>
                      <c:ptCount val="6"/>
                      <c:pt idx="0">
                        <c:v>Enero 2026</c:v>
                      </c:pt>
                      <c:pt idx="1">
                        <c:v>Febrero 2026</c:v>
                      </c:pt>
                      <c:pt idx="2">
                        <c:v>Marzo 2026</c:v>
                      </c:pt>
                      <c:pt idx="3">
                        <c:v>Abril 2026</c:v>
                      </c:pt>
                      <c:pt idx="4">
                        <c:v>Mayo 2026</c:v>
                      </c:pt>
                      <c:pt idx="5">
                        <c:v>Junio 2026</c:v>
                      </c:pt>
                    </c:strCache>
                  </c:strRef>
                </c:cat>
                <c:val>
                  <c:numRef>
                    <c:extLst>
                      <c:ext uri="{02D57815-91ED-43cb-92C2-25804820EDAC}">
                        <c15:fullRef>
                          <c15:sqref>PQSRD!$D$324:$D$337</c15:sqref>
                        </c15:fullRef>
                        <c15:formulaRef>
                          <c15:sqref>PQSRD!$D$325:$D$330</c15:sqref>
                        </c15:formulaRef>
                      </c:ext>
                    </c:extLst>
                    <c:numCache>
                      <c:formatCode>#,##0</c:formatCode>
                      <c:ptCount val="6"/>
                      <c:pt idx="0">
                        <c:v>31800</c:v>
                      </c:pt>
                      <c:pt idx="1">
                        <c:v>32042</c:v>
                      </c:pt>
                      <c:pt idx="2">
                        <c:v>36501</c:v>
                      </c:pt>
                      <c:pt idx="3">
                        <c:v>42128</c:v>
                      </c:pt>
                      <c:pt idx="4">
                        <c:v>33750</c:v>
                      </c:pt>
                      <c:pt idx="5">
                        <c:v>34432</c:v>
                      </c:pt>
                    </c:numCache>
                  </c:numRef>
                </c:val>
                <c:extLst>
                  <c:ext xmlns:c16="http://schemas.microsoft.com/office/drawing/2014/chart" uri="{C3380CC4-5D6E-409C-BE32-E72D297353CC}">
                    <c16:uniqueId val="{00000001-C25E-4B50-AFAC-643361F778D6}"/>
                  </c:ext>
                </c:extLst>
              </c15:ser>
            </c15:filteredBarSeries>
            <c15:filteredBarSeries>
              <c15:ser>
                <c:idx val="2"/>
                <c:order val="2"/>
                <c:spPr>
                  <a:solidFill>
                    <a:schemeClr val="accent3"/>
                  </a:solidFill>
                  <a:ln>
                    <a:noFill/>
                  </a:ln>
                  <a:effectLst/>
                </c:spPr>
                <c:invertIfNegative val="0"/>
                <c:cat>
                  <c:strRef>
                    <c:extLst>
                      <c:ext xmlns:c15="http://schemas.microsoft.com/office/drawing/2012/chart" uri="{02D57815-91ED-43cb-92C2-25804820EDAC}">
                        <c15:fullRef>
                          <c15:sqref>PQSRD!$C$324:$C$337</c15:sqref>
                        </c15:fullRef>
                        <c15:formulaRef>
                          <c15:sqref>PQSRD!$C$325:$C$330</c15:sqref>
                        </c15:formulaRef>
                      </c:ext>
                    </c:extLst>
                    <c:strCache>
                      <c:ptCount val="6"/>
                      <c:pt idx="0">
                        <c:v>Enero 2026</c:v>
                      </c:pt>
                      <c:pt idx="1">
                        <c:v>Febrero 2026</c:v>
                      </c:pt>
                      <c:pt idx="2">
                        <c:v>Marzo 2026</c:v>
                      </c:pt>
                      <c:pt idx="3">
                        <c:v>Abril 2026</c:v>
                      </c:pt>
                      <c:pt idx="4">
                        <c:v>Mayo 2026</c:v>
                      </c:pt>
                      <c:pt idx="5">
                        <c:v>Junio 2026</c:v>
                      </c:pt>
                    </c:strCache>
                  </c:strRef>
                </c:cat>
                <c:val>
                  <c:numRef>
                    <c:extLst>
                      <c:ext xmlns:c15="http://schemas.microsoft.com/office/drawing/2012/chart" uri="{02D57815-91ED-43cb-92C2-25804820EDAC}">
                        <c15:fullRef>
                          <c15:sqref>PQSRD!$F$324:$F$337</c15:sqref>
                        </c15:fullRef>
                        <c15:formulaRef>
                          <c15:sqref>PQSRD!$F$325:$F$330</c15:sqref>
                        </c15:formulaRef>
                      </c:ext>
                    </c:extLst>
                    <c:numCache>
                      <c:formatCode>0.00%</c:formatCode>
                      <c:ptCount val="6"/>
                    </c:numCache>
                  </c:numRef>
                </c:val>
                <c:extLst xmlns:c15="http://schemas.microsoft.com/office/drawing/2012/chart">
                  <c:ext xmlns:c16="http://schemas.microsoft.com/office/drawing/2014/chart" uri="{C3380CC4-5D6E-409C-BE32-E72D297353CC}">
                    <c16:uniqueId val="{00000002-C25E-4B50-AFAC-643361F778D6}"/>
                  </c:ext>
                </c:extLst>
              </c15:ser>
            </c15:filteredBarSeries>
          </c:ext>
        </c:extLst>
      </c:barChart>
      <c:catAx>
        <c:axId val="881935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81950320"/>
        <c:crosses val="autoZero"/>
        <c:auto val="1"/>
        <c:lblAlgn val="ctr"/>
        <c:lblOffset val="100"/>
        <c:noMultiLvlLbl val="0"/>
      </c:catAx>
      <c:valAx>
        <c:axId val="8819503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819359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ysClr val="windowText" lastClr="000000"/>
                </a:solidFill>
                <a:latin typeface="Nunito" pitchFamily="2" charset="0"/>
                <a:ea typeface="+mn-ea"/>
                <a:cs typeface="+mn-cs"/>
              </a:defRPr>
            </a:pPr>
            <a:r>
              <a:rPr lang="es-CO" sz="2000" b="1">
                <a:solidFill>
                  <a:sysClr val="windowText" lastClr="000000"/>
                </a:solidFill>
                <a:latin typeface="Nunito" pitchFamily="2" charset="0"/>
              </a:rPr>
              <a:t>LLAMADAS</a:t>
            </a:r>
            <a:r>
              <a:rPr lang="es-CO" sz="2000" b="1" baseline="0">
                <a:solidFill>
                  <a:sysClr val="windowText" lastClr="000000"/>
                </a:solidFill>
                <a:latin typeface="Nunito" pitchFamily="2" charset="0"/>
              </a:rPr>
              <a:t> DE SALIDAD </a:t>
            </a:r>
            <a:r>
              <a:rPr lang="es-CO" sz="2000" b="1" i="0" u="none" strike="noStrike" baseline="0">
                <a:effectLst/>
              </a:rPr>
              <a:t>2024 - 2026 </a:t>
            </a:r>
            <a:endParaRPr lang="es-CO" sz="2000" b="1">
              <a:solidFill>
                <a:sysClr val="windowText" lastClr="000000"/>
              </a:solidFill>
              <a:latin typeface="Nunito" pitchFamily="2" charset="0"/>
            </a:endParaRPr>
          </a:p>
        </c:rich>
      </c:tx>
      <c:overlay val="0"/>
      <c:spPr>
        <a:noFill/>
        <a:ln>
          <a:noFill/>
        </a:ln>
        <a:effectLst/>
      </c:spPr>
      <c:txPr>
        <a:bodyPr rot="0" spcFirstLastPara="1" vertOverflow="ellipsis" vert="horz" wrap="square" anchor="ctr" anchorCtr="1"/>
        <a:lstStyle/>
        <a:p>
          <a:pPr>
            <a:defRPr sz="2000" b="1" i="0" u="none" strike="noStrike" kern="1200" spc="0" baseline="0">
              <a:solidFill>
                <a:sysClr val="windowText" lastClr="000000"/>
              </a:solidFill>
              <a:latin typeface="Nunito" pitchFamily="2" charset="0"/>
              <a:ea typeface="+mn-ea"/>
              <a:cs typeface="+mn-cs"/>
            </a:defRPr>
          </a:pPr>
          <a:endParaRPr lang="es-CO"/>
        </a:p>
      </c:txPr>
    </c:title>
    <c:autoTitleDeleted val="0"/>
    <c:plotArea>
      <c:layout/>
      <c:barChart>
        <c:barDir val="col"/>
        <c:grouping val="clustered"/>
        <c:varyColors val="0"/>
        <c:ser>
          <c:idx val="2"/>
          <c:order val="0"/>
          <c:tx>
            <c:strRef>
              <c:f>CANALES!$D$51</c:f>
              <c:strCache>
                <c:ptCount val="1"/>
                <c:pt idx="0">
                  <c:v>2024</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CANALES!$C$52:$C$63</c15:sqref>
                  </c15:fullRef>
                </c:ext>
              </c:extLst>
              <c:f>CANALES!$C$52:$C$57</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CANALES!$D$52:$D$63</c15:sqref>
                  </c15:fullRef>
                </c:ext>
              </c:extLst>
              <c:f>CANALES!$D$52:$D$57</c:f>
              <c:numCache>
                <c:formatCode>#,##0</c:formatCode>
                <c:ptCount val="6"/>
                <c:pt idx="0">
                  <c:v>89767</c:v>
                </c:pt>
                <c:pt idx="1">
                  <c:v>109009</c:v>
                </c:pt>
                <c:pt idx="2">
                  <c:v>127080</c:v>
                </c:pt>
                <c:pt idx="3">
                  <c:v>129106</c:v>
                </c:pt>
                <c:pt idx="4">
                  <c:v>125429</c:v>
                </c:pt>
                <c:pt idx="5">
                  <c:v>264564</c:v>
                </c:pt>
              </c:numCache>
            </c:numRef>
          </c:val>
          <c:extLst>
            <c:ext xmlns:c16="http://schemas.microsoft.com/office/drawing/2014/chart" uri="{C3380CC4-5D6E-409C-BE32-E72D297353CC}">
              <c16:uniqueId val="{00000000-33C1-41C3-97A5-929CEE86C95F}"/>
            </c:ext>
          </c:extLst>
        </c:ser>
        <c:ser>
          <c:idx val="3"/>
          <c:order val="1"/>
          <c:tx>
            <c:strRef>
              <c:f>CANALES!$E$51</c:f>
              <c:strCache>
                <c:ptCount val="1"/>
                <c:pt idx="0">
                  <c:v>2025</c:v>
                </c:pt>
              </c:strCache>
            </c:strRef>
          </c:tx>
          <c:spPr>
            <a:solidFill>
              <a:srgbClr val="00B0F0"/>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CANALES!$C$52:$C$63</c15:sqref>
                  </c15:fullRef>
                </c:ext>
              </c:extLst>
              <c:f>CANALES!$C$52:$C$57</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CANALES!$E$52:$E$63</c15:sqref>
                  </c15:fullRef>
                </c:ext>
              </c:extLst>
              <c:f>CANALES!$E$52:$E$57</c:f>
              <c:numCache>
                <c:formatCode>#,##0</c:formatCode>
                <c:ptCount val="6"/>
                <c:pt idx="0">
                  <c:v>44479</c:v>
                </c:pt>
                <c:pt idx="1">
                  <c:v>48902</c:v>
                </c:pt>
                <c:pt idx="2">
                  <c:v>54658</c:v>
                </c:pt>
                <c:pt idx="3">
                  <c:v>50044</c:v>
                </c:pt>
                <c:pt idx="4">
                  <c:v>36818</c:v>
                </c:pt>
                <c:pt idx="5">
                  <c:v>68854</c:v>
                </c:pt>
              </c:numCache>
            </c:numRef>
          </c:val>
          <c:extLst>
            <c:ext xmlns:c16="http://schemas.microsoft.com/office/drawing/2014/chart" uri="{C3380CC4-5D6E-409C-BE32-E72D297353CC}">
              <c16:uniqueId val="{00000001-33C1-41C3-97A5-929CEE86C95F}"/>
            </c:ext>
          </c:extLst>
        </c:ser>
        <c:ser>
          <c:idx val="4"/>
          <c:order val="2"/>
          <c:tx>
            <c:strRef>
              <c:f>CANALES!$F$51</c:f>
              <c:strCache>
                <c:ptCount val="1"/>
                <c:pt idx="0">
                  <c:v>2026</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5"/>
                </a:solidFill>
                <a:prstDash val="sysDot"/>
              </a:ln>
              <a:effectLst/>
            </c:spPr>
            <c:trendlineType val="linear"/>
            <c:dispRSqr val="0"/>
            <c:dispEq val="0"/>
          </c:trendline>
          <c:cat>
            <c:strRef>
              <c:extLst>
                <c:ext xmlns:c15="http://schemas.microsoft.com/office/drawing/2012/chart" uri="{02D57815-91ED-43cb-92C2-25804820EDAC}">
                  <c15:fullRef>
                    <c15:sqref>CANALES!$C$52:$C$63</c15:sqref>
                  </c15:fullRef>
                </c:ext>
              </c:extLst>
              <c:f>CANALES!$C$52:$C$57</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CANALES!$F$52:$F$63</c15:sqref>
                  </c15:fullRef>
                </c:ext>
              </c:extLst>
              <c:f>CANALES!$F$52:$F$57</c:f>
              <c:numCache>
                <c:formatCode>#,##0</c:formatCode>
                <c:ptCount val="6"/>
                <c:pt idx="0">
                  <c:v>682245</c:v>
                </c:pt>
                <c:pt idx="1">
                  <c:v>189650</c:v>
                </c:pt>
                <c:pt idx="2">
                  <c:v>161222</c:v>
                </c:pt>
                <c:pt idx="3">
                  <c:v>701180</c:v>
                </c:pt>
                <c:pt idx="4">
                  <c:v>45325</c:v>
                </c:pt>
                <c:pt idx="5">
                  <c:v>89657</c:v>
                </c:pt>
              </c:numCache>
            </c:numRef>
          </c:val>
          <c:extLst>
            <c:ext xmlns:c16="http://schemas.microsoft.com/office/drawing/2014/chart" uri="{C3380CC4-5D6E-409C-BE32-E72D297353CC}">
              <c16:uniqueId val="{00000003-33C1-41C3-97A5-929CEE86C95F}"/>
            </c:ext>
          </c:extLst>
        </c:ser>
        <c:dLbls>
          <c:dLblPos val="outEnd"/>
          <c:showLegendKey val="0"/>
          <c:showVal val="1"/>
          <c:showCatName val="0"/>
          <c:showSerName val="0"/>
          <c:showPercent val="0"/>
          <c:showBubbleSize val="0"/>
        </c:dLbls>
        <c:gapWidth val="219"/>
        <c:overlap val="-27"/>
        <c:axId val="1310895152"/>
        <c:axId val="910519808"/>
        <c:extLst/>
      </c:barChart>
      <c:catAx>
        <c:axId val="1310895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j-lt"/>
                <a:ea typeface="+mn-ea"/>
                <a:cs typeface="+mn-cs"/>
              </a:defRPr>
            </a:pPr>
            <a:endParaRPr lang="es-CO"/>
          </a:p>
        </c:txPr>
        <c:crossAx val="910519808"/>
        <c:crosses val="autoZero"/>
        <c:auto val="1"/>
        <c:lblAlgn val="ctr"/>
        <c:lblOffset val="100"/>
        <c:noMultiLvlLbl val="0"/>
      </c:catAx>
      <c:valAx>
        <c:axId val="910519808"/>
        <c:scaling>
          <c:orientation val="minMax"/>
        </c:scaling>
        <c:delete val="1"/>
        <c:axPos val="l"/>
        <c:numFmt formatCode="#,##0" sourceLinked="1"/>
        <c:majorTickMark val="none"/>
        <c:minorTickMark val="none"/>
        <c:tickLblPos val="nextTo"/>
        <c:crossAx val="13108951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Nunito" pitchFamily="2" charset="0"/>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00B0F0"/>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1"/>
                </a:solidFill>
                <a:latin typeface="Aptos Narrow" panose="020B0004020202020204" pitchFamily="34" charset="0"/>
                <a:ea typeface="+mn-ea"/>
                <a:cs typeface="+mn-cs"/>
              </a:defRPr>
            </a:pPr>
            <a:r>
              <a:rPr lang="es-CO" sz="1100">
                <a:solidFill>
                  <a:schemeClr val="bg1"/>
                </a:solidFill>
                <a:latin typeface="Aptos Narrow" panose="020B0004020202020204" pitchFamily="34" charset="0"/>
              </a:rPr>
              <a:t>Solicitudes</a:t>
            </a:r>
            <a:r>
              <a:rPr lang="es-CO" sz="1100" baseline="0">
                <a:solidFill>
                  <a:schemeClr val="bg1"/>
                </a:solidFill>
                <a:latin typeface="Aptos Narrow" panose="020B0004020202020204" pitchFamily="34" charset="0"/>
              </a:rPr>
              <a:t> recibidas 2026, por tipo de solicitud.</a:t>
            </a:r>
            <a:endParaRPr lang="es-CO" sz="1100">
              <a:solidFill>
                <a:schemeClr val="bg1"/>
              </a:solidFill>
              <a:latin typeface="Aptos Narrow" panose="020B0004020202020204" pitchFamily="34" charset="0"/>
            </a:endParaRPr>
          </a:p>
        </c:rich>
      </c:tx>
      <c:overlay val="0"/>
      <c:spPr>
        <a:solidFill>
          <a:schemeClr val="accent1">
            <a:lumMod val="50000"/>
          </a:schemeClr>
        </a:solidFill>
        <a:ln>
          <a:noFill/>
        </a:ln>
        <a:effectLst/>
      </c:spPr>
      <c:txPr>
        <a:bodyPr rot="0" spcFirstLastPara="1" vertOverflow="ellipsis" vert="horz" wrap="square" anchor="ctr" anchorCtr="1"/>
        <a:lstStyle/>
        <a:p>
          <a:pPr>
            <a:defRPr sz="1100" b="0" i="0" u="none" strike="noStrike" kern="1200" spc="0" baseline="0">
              <a:solidFill>
                <a:schemeClr val="bg1"/>
              </a:solidFill>
              <a:latin typeface="Aptos Narrow" panose="020B0004020202020204" pitchFamily="34" charset="0"/>
              <a:ea typeface="+mn-ea"/>
              <a:cs typeface="+mn-cs"/>
            </a:defRPr>
          </a:pPr>
          <a:endParaRPr lang="es-CO"/>
        </a:p>
      </c:txPr>
    </c:title>
    <c:autoTitleDeleted val="0"/>
    <c:plotArea>
      <c:layout>
        <c:manualLayout>
          <c:layoutTarget val="inner"/>
          <c:xMode val="edge"/>
          <c:yMode val="edge"/>
          <c:x val="0.13208114610673666"/>
          <c:y val="0.17171296296296298"/>
          <c:w val="0.83458552055992996"/>
          <c:h val="0.61164133582803915"/>
        </c:manualLayout>
      </c:layout>
      <c:barChart>
        <c:barDir val="col"/>
        <c:grouping val="clustered"/>
        <c:varyColors val="0"/>
        <c:ser>
          <c:idx val="12"/>
          <c:order val="12"/>
          <c:tx>
            <c:strRef>
              <c:f>PQSRD!$O$343</c:f>
              <c:strCache>
                <c:ptCount val="1"/>
                <c:pt idx="0">
                  <c:v>TOTAL POR TIPO DE SOLICITUD</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PQSRD!$B$344:$B$366</c:f>
              <c:strCache>
                <c:ptCount val="23"/>
                <c:pt idx="0">
                  <c:v>DERECHO DE PETICIÓN</c:v>
                </c:pt>
                <c:pt idx="2">
                  <c:v>PETICIÓN DE INFORMACIÓN</c:v>
                </c:pt>
                <c:pt idx="4">
                  <c:v>DENUNCIA</c:v>
                </c:pt>
                <c:pt idx="6">
                  <c:v>RECLAMO</c:v>
                </c:pt>
                <c:pt idx="8">
                  <c:v>CONSULTA</c:v>
                </c:pt>
                <c:pt idx="10">
                  <c:v>NO APLICA</c:v>
                </c:pt>
                <c:pt idx="12">
                  <c:v>ENTIDAD EXTERNA</c:v>
                </c:pt>
                <c:pt idx="14">
                  <c:v>QUEJA POR ATENCIÓN</c:v>
                </c:pt>
                <c:pt idx="16">
                  <c:v>FELICITACIÓN</c:v>
                </c:pt>
                <c:pt idx="18">
                  <c:v>QUEJA DISCIPLINARIA</c:v>
                </c:pt>
                <c:pt idx="20">
                  <c:v>SUGERENCIA</c:v>
                </c:pt>
                <c:pt idx="22">
                  <c:v>TOTAL POR MES</c:v>
                </c:pt>
              </c:strCache>
            </c:strRef>
          </c:cat>
          <c:val>
            <c:numRef>
              <c:f>PQSRD!$O$344:$O$366</c:f>
              <c:numCache>
                <c:formatCode>0.00%</c:formatCode>
                <c:ptCount val="23"/>
                <c:pt idx="0" formatCode="_-* #,##0_-;\-* #,##0_-;_-* &quot;-&quot;_-;_-@_-">
                  <c:v>179099</c:v>
                </c:pt>
                <c:pt idx="1">
                  <c:v>0.85020863695271376</c:v>
                </c:pt>
                <c:pt idx="2" formatCode="_-* #,##0_-;\-* #,##0_-;_-* &quot;-&quot;_-;_-@_-">
                  <c:v>20733</c:v>
                </c:pt>
                <c:pt idx="3">
                  <c:v>9.8422524246034954E-2</c:v>
                </c:pt>
                <c:pt idx="4" formatCode="_-* #,##0_-;\-* #,##0_-;_-* &quot;-&quot;_-;_-@_-">
                  <c:v>2802</c:v>
                </c:pt>
                <c:pt idx="5">
                  <c:v>1.3301495824887374E-2</c:v>
                </c:pt>
                <c:pt idx="6" formatCode="_-* #,##0_-;\-* #,##0_-;_-* &quot;-&quot;_-;_-@_-">
                  <c:v>3049</c:v>
                </c:pt>
                <c:pt idx="7">
                  <c:v>1.4474040246281799E-2</c:v>
                </c:pt>
                <c:pt idx="8" formatCode="_-* #,##0_-;\-* #,##0_-;_-* &quot;-&quot;_-;_-@_-">
                  <c:v>2861</c:v>
                </c:pt>
                <c:pt idx="9">
                  <c:v>1.3581577285868229E-2</c:v>
                </c:pt>
                <c:pt idx="10" formatCode="_-* #,##0_-;\-* #,##0_-;_-* &quot;-&quot;_-;_-@_-">
                  <c:v>1318</c:v>
                </c:pt>
                <c:pt idx="11">
                  <c:v>6.2567350097079083E-3</c:v>
                </c:pt>
                <c:pt idx="12" formatCode="_-* #,##0_-;\-* #,##0_-;_-* &quot;-&quot;_-;_-@_-">
                  <c:v>359</c:v>
                </c:pt>
                <c:pt idx="13">
                  <c:v>1.7042244829174045E-3</c:v>
                </c:pt>
                <c:pt idx="14" formatCode="_-* #,##0_-;\-* #,##0_-;_-* &quot;-&quot;_-;_-@_-">
                  <c:v>222</c:v>
                </c:pt>
                <c:pt idx="15">
                  <c:v>1.0538658362330468E-3</c:v>
                </c:pt>
                <c:pt idx="16" formatCode="_-* #,##0_-;\-* #,##0_-;_-* &quot;-&quot;_-;_-@_-">
                  <c:v>59</c:v>
                </c:pt>
                <c:pt idx="17">
                  <c:v>2.8008146098085478E-4</c:v>
                </c:pt>
                <c:pt idx="18" formatCode="_-* #,##0_-;\-* #,##0_-;_-* &quot;-&quot;_-;_-@_-">
                  <c:v>54</c:v>
                </c:pt>
                <c:pt idx="19">
                  <c:v>2.5634574394857896E-4</c:v>
                </c:pt>
                <c:pt idx="20" formatCode="_-* #,##0_-;\-* #,##0_-;_-* &quot;-&quot;_-;_-@_-">
                  <c:v>97</c:v>
                </c:pt>
                <c:pt idx="21">
                  <c:v>4.6047291042615105E-4</c:v>
                </c:pt>
                <c:pt idx="22" formatCode="_-* #,##0_-;\-* #,##0_-;_-* &quot;-&quot;_-;_-@_-">
                  <c:v>210653</c:v>
                </c:pt>
              </c:numCache>
            </c:numRef>
          </c:val>
          <c:extLst>
            <c:ext xmlns:c16="http://schemas.microsoft.com/office/drawing/2014/chart" uri="{C3380CC4-5D6E-409C-BE32-E72D297353CC}">
              <c16:uniqueId val="{00000000-8D68-4E89-8E8D-7C8665B65BDA}"/>
            </c:ext>
          </c:extLst>
        </c:ser>
        <c:dLbls>
          <c:dLblPos val="outEnd"/>
          <c:showLegendKey val="0"/>
          <c:showVal val="1"/>
          <c:showCatName val="0"/>
          <c:showSerName val="0"/>
          <c:showPercent val="0"/>
          <c:showBubbleSize val="0"/>
        </c:dLbls>
        <c:gapWidth val="219"/>
        <c:overlap val="-27"/>
        <c:axId val="1453342159"/>
        <c:axId val="1453335919"/>
        <c:extLst>
          <c:ext xmlns:c15="http://schemas.microsoft.com/office/drawing/2012/chart" uri="{02D57815-91ED-43cb-92C2-25804820EDAC}">
            <c15:filteredBarSeries>
              <c15:ser>
                <c:idx val="0"/>
                <c:order val="0"/>
                <c:tx>
                  <c:strRef>
                    <c:extLst>
                      <c:ext uri="{02D57815-91ED-43cb-92C2-25804820EDAC}">
                        <c15:formulaRef>
                          <c15:sqref>PQSRD!$C$343</c15:sqref>
                        </c15:formulaRef>
                      </c:ext>
                    </c:extLst>
                    <c:strCache>
                      <c:ptCount val="1"/>
                      <c:pt idx="0">
                        <c:v>ENERO 2026</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PQSRD!$B$344:$B$366</c15:sqref>
                        </c15:formulaRef>
                      </c:ext>
                    </c:extLst>
                    <c:strCache>
                      <c:ptCount val="23"/>
                      <c:pt idx="0">
                        <c:v>DERECHO DE PETICIÓN</c:v>
                      </c:pt>
                      <c:pt idx="2">
                        <c:v>PETICIÓN DE INFORMACIÓN</c:v>
                      </c:pt>
                      <c:pt idx="4">
                        <c:v>DENUNCIA</c:v>
                      </c:pt>
                      <c:pt idx="6">
                        <c:v>RECLAMO</c:v>
                      </c:pt>
                      <c:pt idx="8">
                        <c:v>CONSULTA</c:v>
                      </c:pt>
                      <c:pt idx="10">
                        <c:v>NO APLICA</c:v>
                      </c:pt>
                      <c:pt idx="12">
                        <c:v>ENTIDAD EXTERNA</c:v>
                      </c:pt>
                      <c:pt idx="14">
                        <c:v>QUEJA POR ATENCIÓN</c:v>
                      </c:pt>
                      <c:pt idx="16">
                        <c:v>FELICITACIÓN</c:v>
                      </c:pt>
                      <c:pt idx="18">
                        <c:v>QUEJA DISCIPLINARIA</c:v>
                      </c:pt>
                      <c:pt idx="20">
                        <c:v>SUGERENCIA</c:v>
                      </c:pt>
                      <c:pt idx="22">
                        <c:v>TOTAL POR MES</c:v>
                      </c:pt>
                    </c:strCache>
                  </c:strRef>
                </c:cat>
                <c:val>
                  <c:numRef>
                    <c:extLst>
                      <c:ext uri="{02D57815-91ED-43cb-92C2-25804820EDAC}">
                        <c15:formulaRef>
                          <c15:sqref>PQSRD!$C$344:$C$366</c15:sqref>
                        </c15:formulaRef>
                      </c:ext>
                    </c:extLst>
                    <c:numCache>
                      <c:formatCode>0.00%</c:formatCode>
                      <c:ptCount val="23"/>
                      <c:pt idx="0" formatCode="_-* #,##0_-;\-* #,##0_-;_-* &quot;-&quot;_-;_-@_-">
                        <c:v>28277</c:v>
                      </c:pt>
                      <c:pt idx="1">
                        <c:v>0.88921383647798746</c:v>
                      </c:pt>
                      <c:pt idx="2" formatCode="_-* #,##0_-;\-* #,##0_-;_-* &quot;-&quot;_-;_-@_-">
                        <c:v>2209</c:v>
                      </c:pt>
                      <c:pt idx="3">
                        <c:v>6.9465408805031451E-2</c:v>
                      </c:pt>
                      <c:pt idx="4" formatCode="_-* #,##0_-;\-* #,##0_-;_-* &quot;-&quot;_-;_-@_-">
                        <c:v>490</c:v>
                      </c:pt>
                      <c:pt idx="5">
                        <c:v>1.5408805031446541E-2</c:v>
                      </c:pt>
                      <c:pt idx="6" formatCode="_-* #,##0_-;\-* #,##0_-;_-* &quot;-&quot;_-;_-@_-">
                        <c:v>61</c:v>
                      </c:pt>
                      <c:pt idx="7">
                        <c:v>1.9182389937106919E-3</c:v>
                      </c:pt>
                      <c:pt idx="8" formatCode="_-* #,##0_-;\-* #,##0_-;_-* &quot;-&quot;_-;_-@_-">
                        <c:v>462</c:v>
                      </c:pt>
                      <c:pt idx="9">
                        <c:v>1.4528301886792452E-2</c:v>
                      </c:pt>
                      <c:pt idx="10" formatCode="_-* #,##0_-;\-* #,##0_-;_-* &quot;-&quot;_-;_-@_-">
                        <c:v>217</c:v>
                      </c:pt>
                      <c:pt idx="11">
                        <c:v>6.8238993710691828E-3</c:v>
                      </c:pt>
                      <c:pt idx="12" formatCode="_-* #,##0_-;\-* #,##0_-;_-* &quot;-&quot;_-;_-@_-">
                        <c:v>37</c:v>
                      </c:pt>
                      <c:pt idx="13">
                        <c:v>1.1635220125786163E-3</c:v>
                      </c:pt>
                      <c:pt idx="14" formatCode="_-* #,##0_-;\-* #,##0_-;_-* &quot;-&quot;_-;_-@_-">
                        <c:v>28</c:v>
                      </c:pt>
                      <c:pt idx="15">
                        <c:v>8.8050314465408801E-4</c:v>
                      </c:pt>
                      <c:pt idx="16" formatCode="_-* #,##0_-;\-* #,##0_-;_-* &quot;-&quot;_-;_-@_-">
                        <c:v>6</c:v>
                      </c:pt>
                      <c:pt idx="17">
                        <c:v>1.8867924528301886E-4</c:v>
                      </c:pt>
                      <c:pt idx="18" formatCode="_-* #,##0_-;\-* #,##0_-;_-* &quot;-&quot;_-;_-@_-">
                        <c:v>9</c:v>
                      </c:pt>
                      <c:pt idx="19">
                        <c:v>2.8301886792452831E-4</c:v>
                      </c:pt>
                      <c:pt idx="20" formatCode="_-* #,##0_-;\-* #,##0_-;_-* &quot;-&quot;_-;_-@_-">
                        <c:v>4</c:v>
                      </c:pt>
                      <c:pt idx="21">
                        <c:v>1.2578616352201257E-4</c:v>
                      </c:pt>
                      <c:pt idx="22" formatCode="_-* #,##0_-;\-* #,##0_-;_-* &quot;-&quot;_-;_-@_-">
                        <c:v>31800</c:v>
                      </c:pt>
                    </c:numCache>
                  </c:numRef>
                </c:val>
                <c:extLst>
                  <c:ext xmlns:c16="http://schemas.microsoft.com/office/drawing/2014/chart" uri="{C3380CC4-5D6E-409C-BE32-E72D297353CC}">
                    <c16:uniqueId val="{00000001-8D68-4E89-8E8D-7C8665B65BDA}"/>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PQSRD!$D$343</c15:sqref>
                        </c15:formulaRef>
                      </c:ext>
                    </c:extLst>
                    <c:strCache>
                      <c:ptCount val="1"/>
                      <c:pt idx="0">
                        <c:v>FEBRERO 2026</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PQSRD!$B$344:$B$366</c15:sqref>
                        </c15:formulaRef>
                      </c:ext>
                    </c:extLst>
                    <c:strCache>
                      <c:ptCount val="23"/>
                      <c:pt idx="0">
                        <c:v>DERECHO DE PETICIÓN</c:v>
                      </c:pt>
                      <c:pt idx="2">
                        <c:v>PETICIÓN DE INFORMACIÓN</c:v>
                      </c:pt>
                      <c:pt idx="4">
                        <c:v>DENUNCIA</c:v>
                      </c:pt>
                      <c:pt idx="6">
                        <c:v>RECLAMO</c:v>
                      </c:pt>
                      <c:pt idx="8">
                        <c:v>CONSULTA</c:v>
                      </c:pt>
                      <c:pt idx="10">
                        <c:v>NO APLICA</c:v>
                      </c:pt>
                      <c:pt idx="12">
                        <c:v>ENTIDAD EXTERNA</c:v>
                      </c:pt>
                      <c:pt idx="14">
                        <c:v>QUEJA POR ATENCIÓN</c:v>
                      </c:pt>
                      <c:pt idx="16">
                        <c:v>FELICITACIÓN</c:v>
                      </c:pt>
                      <c:pt idx="18">
                        <c:v>QUEJA DISCIPLINARIA</c:v>
                      </c:pt>
                      <c:pt idx="20">
                        <c:v>SUGERENCIA</c:v>
                      </c:pt>
                      <c:pt idx="22">
                        <c:v>TOTAL POR MES</c:v>
                      </c:pt>
                    </c:strCache>
                  </c:strRef>
                </c:cat>
                <c:val>
                  <c:numRef>
                    <c:extLst xmlns:c15="http://schemas.microsoft.com/office/drawing/2012/chart">
                      <c:ext xmlns:c15="http://schemas.microsoft.com/office/drawing/2012/chart" uri="{02D57815-91ED-43cb-92C2-25804820EDAC}">
                        <c15:formulaRef>
                          <c15:sqref>PQSRD!$D$344:$D$366</c15:sqref>
                        </c15:formulaRef>
                      </c:ext>
                    </c:extLst>
                    <c:numCache>
                      <c:formatCode>0.00%</c:formatCode>
                      <c:ptCount val="23"/>
                      <c:pt idx="0" formatCode="_-* #,##0_-;\-* #,##0_-;_-* &quot;-&quot;_-;_-@_-">
                        <c:v>27598</c:v>
                      </c:pt>
                      <c:pt idx="1">
                        <c:v>0.86130703451719615</c:v>
                      </c:pt>
                      <c:pt idx="2" formatCode="_-* #,##0_-;\-* #,##0_-;_-* &quot;-&quot;_-;_-@_-">
                        <c:v>3014</c:v>
                      </c:pt>
                      <c:pt idx="3">
                        <c:v>9.4064040946258032E-2</c:v>
                      </c:pt>
                      <c:pt idx="4" formatCode="_-* #,##0_-;\-* #,##0_-;_-* &quot;-&quot;_-;_-@_-">
                        <c:v>515</c:v>
                      </c:pt>
                      <c:pt idx="5">
                        <c:v>1.607265464078397E-2</c:v>
                      </c:pt>
                      <c:pt idx="6" formatCode="_-* #,##0_-;\-* #,##0_-;_-* &quot;-&quot;_-;_-@_-">
                        <c:v>114</c:v>
                      </c:pt>
                      <c:pt idx="7">
                        <c:v>3.5578303476686847E-3</c:v>
                      </c:pt>
                      <c:pt idx="8" formatCode="_-* #,##0_-;\-* #,##0_-;_-* &quot;-&quot;_-;_-@_-">
                        <c:v>489</c:v>
                      </c:pt>
                      <c:pt idx="9">
                        <c:v>1.5261219649210411E-2</c:v>
                      </c:pt>
                      <c:pt idx="10" formatCode="_-* #,##0_-;\-* #,##0_-;_-* &quot;-&quot;_-;_-@_-">
                        <c:v>170</c:v>
                      </c:pt>
                      <c:pt idx="11">
                        <c:v>5.3055364833655824E-3</c:v>
                      </c:pt>
                      <c:pt idx="12" formatCode="_-* #,##0_-;\-* #,##0_-;_-* &quot;-&quot;_-;_-@_-">
                        <c:v>82</c:v>
                      </c:pt>
                      <c:pt idx="13">
                        <c:v>2.5591411272704576E-3</c:v>
                      </c:pt>
                      <c:pt idx="14" formatCode="_-* #,##0_-;\-* #,##0_-;_-* &quot;-&quot;_-;_-@_-">
                        <c:v>32</c:v>
                      </c:pt>
                      <c:pt idx="15">
                        <c:v>9.9868922039822732E-4</c:v>
                      </c:pt>
                      <c:pt idx="16" formatCode="_-* #,##0_-;\-* #,##0_-;_-* &quot;-&quot;_-;_-@_-">
                        <c:v>21</c:v>
                      </c:pt>
                      <c:pt idx="17">
                        <c:v>6.5538980088633667E-4</c:v>
                      </c:pt>
                      <c:pt idx="18" formatCode="_-* #,##0_-;\-* #,##0_-;_-* &quot;-&quot;_-;_-@_-">
                        <c:v>4</c:v>
                      </c:pt>
                      <c:pt idx="19">
                        <c:v>1.2483615254977841E-4</c:v>
                      </c:pt>
                      <c:pt idx="20" formatCode="_-* #,##0_-;\-* #,##0_-;_-* &quot;-&quot;_-;_-@_-">
                        <c:v>3</c:v>
                      </c:pt>
                      <c:pt idx="21">
                        <c:v>9.3627114412333818E-5</c:v>
                      </c:pt>
                      <c:pt idx="22" formatCode="_-* #,##0_-;\-* #,##0_-;_-* &quot;-&quot;_-;_-@_-">
                        <c:v>32042</c:v>
                      </c:pt>
                    </c:numCache>
                  </c:numRef>
                </c:val>
                <c:extLst xmlns:c15="http://schemas.microsoft.com/office/drawing/2012/chart">
                  <c:ext xmlns:c16="http://schemas.microsoft.com/office/drawing/2014/chart" uri="{C3380CC4-5D6E-409C-BE32-E72D297353CC}">
                    <c16:uniqueId val="{00000002-8D68-4E89-8E8D-7C8665B65BDA}"/>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PQSRD!$E$343</c15:sqref>
                        </c15:formulaRef>
                      </c:ext>
                    </c:extLst>
                    <c:strCache>
                      <c:ptCount val="1"/>
                      <c:pt idx="0">
                        <c:v>MARZO 2026</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PQSRD!$B$344:$B$366</c15:sqref>
                        </c15:formulaRef>
                      </c:ext>
                    </c:extLst>
                    <c:strCache>
                      <c:ptCount val="23"/>
                      <c:pt idx="0">
                        <c:v>DERECHO DE PETICIÓN</c:v>
                      </c:pt>
                      <c:pt idx="2">
                        <c:v>PETICIÓN DE INFORMACIÓN</c:v>
                      </c:pt>
                      <c:pt idx="4">
                        <c:v>DENUNCIA</c:v>
                      </c:pt>
                      <c:pt idx="6">
                        <c:v>RECLAMO</c:v>
                      </c:pt>
                      <c:pt idx="8">
                        <c:v>CONSULTA</c:v>
                      </c:pt>
                      <c:pt idx="10">
                        <c:v>NO APLICA</c:v>
                      </c:pt>
                      <c:pt idx="12">
                        <c:v>ENTIDAD EXTERNA</c:v>
                      </c:pt>
                      <c:pt idx="14">
                        <c:v>QUEJA POR ATENCIÓN</c:v>
                      </c:pt>
                      <c:pt idx="16">
                        <c:v>FELICITACIÓN</c:v>
                      </c:pt>
                      <c:pt idx="18">
                        <c:v>QUEJA DISCIPLINARIA</c:v>
                      </c:pt>
                      <c:pt idx="20">
                        <c:v>SUGERENCIA</c:v>
                      </c:pt>
                      <c:pt idx="22">
                        <c:v>TOTAL POR MES</c:v>
                      </c:pt>
                    </c:strCache>
                  </c:strRef>
                </c:cat>
                <c:val>
                  <c:numRef>
                    <c:extLst xmlns:c15="http://schemas.microsoft.com/office/drawing/2012/chart">
                      <c:ext xmlns:c15="http://schemas.microsoft.com/office/drawing/2012/chart" uri="{02D57815-91ED-43cb-92C2-25804820EDAC}">
                        <c15:formulaRef>
                          <c15:sqref>PQSRD!$E$344:$E$366</c15:sqref>
                        </c15:formulaRef>
                      </c:ext>
                    </c:extLst>
                    <c:numCache>
                      <c:formatCode>0.00%</c:formatCode>
                      <c:ptCount val="23"/>
                      <c:pt idx="0" formatCode="_-* #,##0_-;\-* #,##0_-;_-* &quot;-&quot;_-;_-@_-">
                        <c:v>32075</c:v>
                      </c:pt>
                      <c:pt idx="1">
                        <c:v>0.8787430481356675</c:v>
                      </c:pt>
                      <c:pt idx="2" formatCode="_-* #,##0_-;\-* #,##0_-;_-* &quot;-&quot;_-;_-@_-">
                        <c:v>2941</c:v>
                      </c:pt>
                      <c:pt idx="3">
                        <c:v>8.0573134982603212E-2</c:v>
                      </c:pt>
                      <c:pt idx="4" formatCode="_-* #,##0_-;\-* #,##0_-;_-* &quot;-&quot;_-;_-@_-">
                        <c:v>530</c:v>
                      </c:pt>
                      <c:pt idx="5">
                        <c:v>1.4520150132873073E-2</c:v>
                      </c:pt>
                      <c:pt idx="6" formatCode="_-* #,##0_-;\-* #,##0_-;_-* &quot;-&quot;_-;_-@_-">
                        <c:v>82</c:v>
                      </c:pt>
                      <c:pt idx="7">
                        <c:v>2.2465137941426261E-3</c:v>
                      </c:pt>
                      <c:pt idx="8" formatCode="_-* #,##0_-;\-* #,##0_-;_-* &quot;-&quot;_-;_-@_-">
                        <c:v>555</c:v>
                      </c:pt>
                      <c:pt idx="9">
                        <c:v>1.5205062874989727E-2</c:v>
                      </c:pt>
                      <c:pt idx="10" formatCode="_-* #,##0_-;\-* #,##0_-;_-* &quot;-&quot;_-;_-@_-">
                        <c:v>215</c:v>
                      </c:pt>
                      <c:pt idx="11">
                        <c:v>5.8902495822032276E-3</c:v>
                      </c:pt>
                      <c:pt idx="12" formatCode="_-* #,##0_-;\-* #,##0_-;_-* &quot;-&quot;_-;_-@_-">
                        <c:v>60</c:v>
                      </c:pt>
                      <c:pt idx="13">
                        <c:v>1.6437905810799704E-3</c:v>
                      </c:pt>
                      <c:pt idx="14" formatCode="_-* #,##0_-;\-* #,##0_-;_-* &quot;-&quot;_-;_-@_-">
                        <c:v>26</c:v>
                      </c:pt>
                      <c:pt idx="15">
                        <c:v>7.1230925180132052E-4</c:v>
                      </c:pt>
                      <c:pt idx="16" formatCode="_-* #,##0_-;\-* #,##0_-;_-* &quot;-&quot;_-;_-@_-">
                        <c:v>7</c:v>
                      </c:pt>
                      <c:pt idx="17">
                        <c:v>1.9177556779266321E-4</c:v>
                      </c:pt>
                      <c:pt idx="18" formatCode="_-* #,##0_-;\-* #,##0_-;_-* &quot;-&quot;_-;_-@_-">
                        <c:v>5</c:v>
                      </c:pt>
                      <c:pt idx="19">
                        <c:v>1.3698254842333087E-4</c:v>
                      </c:pt>
                      <c:pt idx="20" formatCode="_-* #,##0_-;\-* #,##0_-;_-* &quot;-&quot;_-;_-@_-">
                        <c:v>5</c:v>
                      </c:pt>
                      <c:pt idx="21">
                        <c:v>1.3698254842333087E-4</c:v>
                      </c:pt>
                      <c:pt idx="22" formatCode="_-* #,##0_-;\-* #,##0_-;_-* &quot;-&quot;_-;_-@_-">
                        <c:v>36501</c:v>
                      </c:pt>
                    </c:numCache>
                  </c:numRef>
                </c:val>
                <c:extLst xmlns:c15="http://schemas.microsoft.com/office/drawing/2012/chart">
                  <c:ext xmlns:c16="http://schemas.microsoft.com/office/drawing/2014/chart" uri="{C3380CC4-5D6E-409C-BE32-E72D297353CC}">
                    <c16:uniqueId val="{00000003-8D68-4E89-8E8D-7C8665B65BDA}"/>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PQSRD!$F$343</c15:sqref>
                        </c15:formulaRef>
                      </c:ext>
                    </c:extLst>
                    <c:strCache>
                      <c:ptCount val="1"/>
                      <c:pt idx="0">
                        <c:v>ABRIL 2026</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PQSRD!$B$344:$B$366</c15:sqref>
                        </c15:formulaRef>
                      </c:ext>
                    </c:extLst>
                    <c:strCache>
                      <c:ptCount val="23"/>
                      <c:pt idx="0">
                        <c:v>DERECHO DE PETICIÓN</c:v>
                      </c:pt>
                      <c:pt idx="2">
                        <c:v>PETICIÓN DE INFORMACIÓN</c:v>
                      </c:pt>
                      <c:pt idx="4">
                        <c:v>DENUNCIA</c:v>
                      </c:pt>
                      <c:pt idx="6">
                        <c:v>RECLAMO</c:v>
                      </c:pt>
                      <c:pt idx="8">
                        <c:v>CONSULTA</c:v>
                      </c:pt>
                      <c:pt idx="10">
                        <c:v>NO APLICA</c:v>
                      </c:pt>
                      <c:pt idx="12">
                        <c:v>ENTIDAD EXTERNA</c:v>
                      </c:pt>
                      <c:pt idx="14">
                        <c:v>QUEJA POR ATENCIÓN</c:v>
                      </c:pt>
                      <c:pt idx="16">
                        <c:v>FELICITACIÓN</c:v>
                      </c:pt>
                      <c:pt idx="18">
                        <c:v>QUEJA DISCIPLINARIA</c:v>
                      </c:pt>
                      <c:pt idx="20">
                        <c:v>SUGERENCIA</c:v>
                      </c:pt>
                      <c:pt idx="22">
                        <c:v>TOTAL POR MES</c:v>
                      </c:pt>
                    </c:strCache>
                  </c:strRef>
                </c:cat>
                <c:val>
                  <c:numRef>
                    <c:extLst xmlns:c15="http://schemas.microsoft.com/office/drawing/2012/chart">
                      <c:ext xmlns:c15="http://schemas.microsoft.com/office/drawing/2012/chart" uri="{02D57815-91ED-43cb-92C2-25804820EDAC}">
                        <c15:formulaRef>
                          <c15:sqref>PQSRD!$F$344:$F$366</c15:sqref>
                        </c15:formulaRef>
                      </c:ext>
                    </c:extLst>
                    <c:numCache>
                      <c:formatCode>0.00%</c:formatCode>
                      <c:ptCount val="23"/>
                      <c:pt idx="0" formatCode="_-* #,##0_-;\-* #,##0_-;_-* &quot;-&quot;_-;_-@_-">
                        <c:v>38112</c:v>
                      </c:pt>
                      <c:pt idx="1">
                        <c:v>0.90467147740220277</c:v>
                      </c:pt>
                      <c:pt idx="2" formatCode="_-* #,##0_-;\-* #,##0_-;_-* &quot;-&quot;_-;_-@_-">
                        <c:v>2612</c:v>
                      </c:pt>
                      <c:pt idx="3">
                        <c:v>6.2001519179642993E-2</c:v>
                      </c:pt>
                      <c:pt idx="4" formatCode="_-* #,##0_-;\-* #,##0_-;_-* &quot;-&quot;_-;_-@_-">
                        <c:v>449</c:v>
                      </c:pt>
                      <c:pt idx="5">
                        <c:v>1.065799468287125E-2</c:v>
                      </c:pt>
                      <c:pt idx="6" formatCode="_-* #,##0_-;\-* #,##0_-;_-* &quot;-&quot;_-;_-@_-">
                        <c:v>83</c:v>
                      </c:pt>
                      <c:pt idx="7">
                        <c:v>1.9701860995062666E-3</c:v>
                      </c:pt>
                      <c:pt idx="8" formatCode="_-* #,##0_-;\-* #,##0_-;_-* &quot;-&quot;_-;_-@_-">
                        <c:v>517</c:v>
                      </c:pt>
                      <c:pt idx="9">
                        <c:v>1.2272123053551083E-2</c:v>
                      </c:pt>
                      <c:pt idx="10" formatCode="_-* #,##0_-;\-* #,##0_-;_-* &quot;-&quot;_-;_-@_-">
                        <c:v>260</c:v>
                      </c:pt>
                      <c:pt idx="11">
                        <c:v>6.1716672996581842E-3</c:v>
                      </c:pt>
                      <c:pt idx="12" formatCode="_-* #,##0_-;\-* #,##0_-;_-* &quot;-&quot;_-;_-@_-">
                        <c:v>47</c:v>
                      </c:pt>
                      <c:pt idx="13">
                        <c:v>1.1156475503228257E-3</c:v>
                      </c:pt>
                      <c:pt idx="14" formatCode="_-* #,##0_-;\-* #,##0_-;_-* &quot;-&quot;_-;_-@_-">
                        <c:v>34</c:v>
                      </c:pt>
                      <c:pt idx="15">
                        <c:v>8.070641853399164E-4</c:v>
                      </c:pt>
                      <c:pt idx="16" formatCode="_-* #,##0_-;\-* #,##0_-;_-* &quot;-&quot;_-;_-@_-">
                        <c:v>6</c:v>
                      </c:pt>
                      <c:pt idx="17">
                        <c:v>1.4242309153057349E-4</c:v>
                      </c:pt>
                      <c:pt idx="18" formatCode="_-* #,##0_-;\-* #,##0_-;_-* &quot;-&quot;_-;_-@_-">
                        <c:v>8</c:v>
                      </c:pt>
                      <c:pt idx="19">
                        <c:v>1.8989745537409798E-4</c:v>
                      </c:pt>
                      <c:pt idx="20" formatCode="_-* #,##0_-;\-* #,##0_-;_-* &quot;-&quot;_-;_-@_-">
                        <c:v>0</c:v>
                      </c:pt>
                      <c:pt idx="21">
                        <c:v>0</c:v>
                      </c:pt>
                      <c:pt idx="22" formatCode="_-* #,##0_-;\-* #,##0_-;_-* &quot;-&quot;_-;_-@_-">
                        <c:v>42128</c:v>
                      </c:pt>
                    </c:numCache>
                  </c:numRef>
                </c:val>
                <c:extLst xmlns:c15="http://schemas.microsoft.com/office/drawing/2012/chart">
                  <c:ext xmlns:c16="http://schemas.microsoft.com/office/drawing/2014/chart" uri="{C3380CC4-5D6E-409C-BE32-E72D297353CC}">
                    <c16:uniqueId val="{00000004-8D68-4E89-8E8D-7C8665B65BDA}"/>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PQSRD!$G$343</c15:sqref>
                        </c15:formulaRef>
                      </c:ext>
                    </c:extLst>
                    <c:strCache>
                      <c:ptCount val="1"/>
                      <c:pt idx="0">
                        <c:v>MAYO 2026</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PQSRD!$B$344:$B$366</c15:sqref>
                        </c15:formulaRef>
                      </c:ext>
                    </c:extLst>
                    <c:strCache>
                      <c:ptCount val="23"/>
                      <c:pt idx="0">
                        <c:v>DERECHO DE PETICIÓN</c:v>
                      </c:pt>
                      <c:pt idx="2">
                        <c:v>PETICIÓN DE INFORMACIÓN</c:v>
                      </c:pt>
                      <c:pt idx="4">
                        <c:v>DENUNCIA</c:v>
                      </c:pt>
                      <c:pt idx="6">
                        <c:v>RECLAMO</c:v>
                      </c:pt>
                      <c:pt idx="8">
                        <c:v>CONSULTA</c:v>
                      </c:pt>
                      <c:pt idx="10">
                        <c:v>NO APLICA</c:v>
                      </c:pt>
                      <c:pt idx="12">
                        <c:v>ENTIDAD EXTERNA</c:v>
                      </c:pt>
                      <c:pt idx="14">
                        <c:v>QUEJA POR ATENCIÓN</c:v>
                      </c:pt>
                      <c:pt idx="16">
                        <c:v>FELICITACIÓN</c:v>
                      </c:pt>
                      <c:pt idx="18">
                        <c:v>QUEJA DISCIPLINARIA</c:v>
                      </c:pt>
                      <c:pt idx="20">
                        <c:v>SUGERENCIA</c:v>
                      </c:pt>
                      <c:pt idx="22">
                        <c:v>TOTAL POR MES</c:v>
                      </c:pt>
                    </c:strCache>
                  </c:strRef>
                </c:cat>
                <c:val>
                  <c:numRef>
                    <c:extLst xmlns:c15="http://schemas.microsoft.com/office/drawing/2012/chart">
                      <c:ext xmlns:c15="http://schemas.microsoft.com/office/drawing/2012/chart" uri="{02D57815-91ED-43cb-92C2-25804820EDAC}">
                        <c15:formulaRef>
                          <c15:sqref>PQSRD!$G$344:$G$366</c15:sqref>
                        </c15:formulaRef>
                      </c:ext>
                    </c:extLst>
                    <c:numCache>
                      <c:formatCode>0.00%</c:formatCode>
                      <c:ptCount val="23"/>
                      <c:pt idx="0" formatCode="_-* #,##0_-;\-* #,##0_-;_-* &quot;-&quot;_-;_-@_-">
                        <c:v>27298</c:v>
                      </c:pt>
                      <c:pt idx="1">
                        <c:v>0.80882962962962968</c:v>
                      </c:pt>
                      <c:pt idx="2" formatCode="_-* #,##0_-;\-* #,##0_-;_-* &quot;-&quot;_-;_-@_-">
                        <c:v>4221</c:v>
                      </c:pt>
                      <c:pt idx="3">
                        <c:v>0.12506666666666666</c:v>
                      </c:pt>
                      <c:pt idx="4" formatCode="_-* #,##0_-;\-* #,##0_-;_-* &quot;-&quot;_-;_-@_-">
                        <c:v>434</c:v>
                      </c:pt>
                      <c:pt idx="5">
                        <c:v>1.285925925925926E-2</c:v>
                      </c:pt>
                      <c:pt idx="6" formatCode="_-* #,##0_-;\-* #,##0_-;_-* &quot;-&quot;_-;_-@_-">
                        <c:v>925</c:v>
                      </c:pt>
                      <c:pt idx="7">
                        <c:v>2.7407407407407408E-2</c:v>
                      </c:pt>
                      <c:pt idx="8" formatCode="_-* #,##0_-;\-* #,##0_-;_-* &quot;-&quot;_-;_-@_-">
                        <c:v>426</c:v>
                      </c:pt>
                      <c:pt idx="9">
                        <c:v>1.2622222222222222E-2</c:v>
                      </c:pt>
                      <c:pt idx="10" formatCode="_-* #,##0_-;\-* #,##0_-;_-* &quot;-&quot;_-;_-@_-">
                        <c:v>280</c:v>
                      </c:pt>
                      <c:pt idx="11">
                        <c:v>8.2962962962962964E-3</c:v>
                      </c:pt>
                      <c:pt idx="12" formatCode="_-* #,##0_-;\-* #,##0_-;_-* &quot;-&quot;_-;_-@_-">
                        <c:v>64</c:v>
                      </c:pt>
                      <c:pt idx="13">
                        <c:v>1.8962962962962963E-3</c:v>
                      </c:pt>
                      <c:pt idx="14" formatCode="_-* #,##0_-;\-* #,##0_-;_-* &quot;-&quot;_-;_-@_-">
                        <c:v>52</c:v>
                      </c:pt>
                      <c:pt idx="15">
                        <c:v>1.5407407407407407E-3</c:v>
                      </c:pt>
                      <c:pt idx="16" formatCode="_-* #,##0_-;\-* #,##0_-;_-* &quot;-&quot;_-;_-@_-">
                        <c:v>9</c:v>
                      </c:pt>
                      <c:pt idx="17">
                        <c:v>2.6666666666666668E-4</c:v>
                      </c:pt>
                      <c:pt idx="18" formatCode="_-* #,##0_-;\-* #,##0_-;_-* &quot;-&quot;_-;_-@_-">
                        <c:v>12</c:v>
                      </c:pt>
                      <c:pt idx="19">
                        <c:v>3.5555555555555557E-4</c:v>
                      </c:pt>
                      <c:pt idx="20" formatCode="_-* #,##0_-;\-* #,##0_-;_-* &quot;-&quot;_-;_-@_-">
                        <c:v>29</c:v>
                      </c:pt>
                      <c:pt idx="21">
                        <c:v>8.5925925925925926E-4</c:v>
                      </c:pt>
                      <c:pt idx="22" formatCode="_-* #,##0_-;\-* #,##0_-;_-* &quot;-&quot;_-;_-@_-">
                        <c:v>33750</c:v>
                      </c:pt>
                    </c:numCache>
                  </c:numRef>
                </c:val>
                <c:extLst xmlns:c15="http://schemas.microsoft.com/office/drawing/2012/chart">
                  <c:ext xmlns:c16="http://schemas.microsoft.com/office/drawing/2014/chart" uri="{C3380CC4-5D6E-409C-BE32-E72D297353CC}">
                    <c16:uniqueId val="{00000005-8D68-4E89-8E8D-7C8665B65BDA}"/>
                  </c:ext>
                </c:extLst>
              </c15:ser>
            </c15:filteredBarSeries>
            <c15:filteredBarSeries>
              <c15:ser>
                <c:idx val="5"/>
                <c:order val="5"/>
                <c:tx>
                  <c:strRef>
                    <c:extLst xmlns:c15="http://schemas.microsoft.com/office/drawing/2012/chart">
                      <c:ext xmlns:c15="http://schemas.microsoft.com/office/drawing/2012/chart" uri="{02D57815-91ED-43cb-92C2-25804820EDAC}">
                        <c15:formulaRef>
                          <c15:sqref>PQSRD!$H$343</c15:sqref>
                        </c15:formulaRef>
                      </c:ext>
                    </c:extLst>
                    <c:strCache>
                      <c:ptCount val="1"/>
                      <c:pt idx="0">
                        <c:v>JUNIO 2026</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PQSRD!$B$344:$B$366</c15:sqref>
                        </c15:formulaRef>
                      </c:ext>
                    </c:extLst>
                    <c:strCache>
                      <c:ptCount val="23"/>
                      <c:pt idx="0">
                        <c:v>DERECHO DE PETICIÓN</c:v>
                      </c:pt>
                      <c:pt idx="2">
                        <c:v>PETICIÓN DE INFORMACIÓN</c:v>
                      </c:pt>
                      <c:pt idx="4">
                        <c:v>DENUNCIA</c:v>
                      </c:pt>
                      <c:pt idx="6">
                        <c:v>RECLAMO</c:v>
                      </c:pt>
                      <c:pt idx="8">
                        <c:v>CONSULTA</c:v>
                      </c:pt>
                      <c:pt idx="10">
                        <c:v>NO APLICA</c:v>
                      </c:pt>
                      <c:pt idx="12">
                        <c:v>ENTIDAD EXTERNA</c:v>
                      </c:pt>
                      <c:pt idx="14">
                        <c:v>QUEJA POR ATENCIÓN</c:v>
                      </c:pt>
                      <c:pt idx="16">
                        <c:v>FELICITACIÓN</c:v>
                      </c:pt>
                      <c:pt idx="18">
                        <c:v>QUEJA DISCIPLINARIA</c:v>
                      </c:pt>
                      <c:pt idx="20">
                        <c:v>SUGERENCIA</c:v>
                      </c:pt>
                      <c:pt idx="22">
                        <c:v>TOTAL POR MES</c:v>
                      </c:pt>
                    </c:strCache>
                  </c:strRef>
                </c:cat>
                <c:val>
                  <c:numRef>
                    <c:extLst xmlns:c15="http://schemas.microsoft.com/office/drawing/2012/chart">
                      <c:ext xmlns:c15="http://schemas.microsoft.com/office/drawing/2012/chart" uri="{02D57815-91ED-43cb-92C2-25804820EDAC}">
                        <c15:formulaRef>
                          <c15:sqref>PQSRD!$H$344:$H$366</c15:sqref>
                        </c15:formulaRef>
                      </c:ext>
                    </c:extLst>
                    <c:numCache>
                      <c:formatCode>0.00%</c:formatCode>
                      <c:ptCount val="23"/>
                      <c:pt idx="0" formatCode="_-* #,##0_-;\-* #,##0_-;_-* &quot;-&quot;_-;_-@_-">
                        <c:v>25739</c:v>
                      </c:pt>
                      <c:pt idx="1">
                        <c:v>0.74753136617100369</c:v>
                      </c:pt>
                      <c:pt idx="2" formatCode="_-* #,##0_-;\-* #,##0_-;_-* &quot;-&quot;_-;_-@_-">
                        <c:v>5736</c:v>
                      </c:pt>
                      <c:pt idx="3">
                        <c:v>0.16658921933085502</c:v>
                      </c:pt>
                      <c:pt idx="4" formatCode="_-* #,##0_-;\-* #,##0_-;_-* &quot;-&quot;_-;_-@_-">
                        <c:v>384</c:v>
                      </c:pt>
                      <c:pt idx="5">
                        <c:v>1.1152416356877323E-2</c:v>
                      </c:pt>
                      <c:pt idx="6" formatCode="_-* #,##0_-;\-* #,##0_-;_-* &quot;-&quot;_-;_-@_-">
                        <c:v>1784</c:v>
                      </c:pt>
                      <c:pt idx="7">
                        <c:v>5.1812267657992565E-2</c:v>
                      </c:pt>
                      <c:pt idx="8" formatCode="_-* #,##0_-;\-* #,##0_-;_-* &quot;-&quot;_-;_-@_-">
                        <c:v>412</c:v>
                      </c:pt>
                      <c:pt idx="9">
                        <c:v>1.1965613382899629E-2</c:v>
                      </c:pt>
                      <c:pt idx="10" formatCode="_-* #,##0_-;\-* #,##0_-;_-* &quot;-&quot;_-;_-@_-">
                        <c:v>176</c:v>
                      </c:pt>
                      <c:pt idx="11">
                        <c:v>5.1115241635687732E-3</c:v>
                      </c:pt>
                      <c:pt idx="12" formatCode="_-* #,##0_-;\-* #,##0_-;_-* &quot;-&quot;_-;_-@_-">
                        <c:v>69</c:v>
                      </c:pt>
                      <c:pt idx="13">
                        <c:v>2.003949814126394E-3</c:v>
                      </c:pt>
                      <c:pt idx="14" formatCode="_-* #,##0_-;\-* #,##0_-;_-* &quot;-&quot;_-;_-@_-">
                        <c:v>50</c:v>
                      </c:pt>
                      <c:pt idx="15">
                        <c:v>1.4521375464684014E-3</c:v>
                      </c:pt>
                      <c:pt idx="16" formatCode="_-* #,##0_-;\-* #,##0_-;_-* &quot;-&quot;_-;_-@_-">
                        <c:v>10</c:v>
                      </c:pt>
                      <c:pt idx="17">
                        <c:v>2.9042750929368031E-4</c:v>
                      </c:pt>
                      <c:pt idx="18" formatCode="_-* #,##0_-;\-* #,##0_-;_-* &quot;-&quot;_-;_-@_-">
                        <c:v>16</c:v>
                      </c:pt>
                      <c:pt idx="19">
                        <c:v>4.6468401486988845E-4</c:v>
                      </c:pt>
                      <c:pt idx="20" formatCode="_-* #,##0_-;\-* #,##0_-;_-* &quot;-&quot;_-;_-@_-">
                        <c:v>56</c:v>
                      </c:pt>
                      <c:pt idx="21">
                        <c:v>1.6263940520446097E-3</c:v>
                      </c:pt>
                      <c:pt idx="22" formatCode="_-* #,##0_-;\-* #,##0_-;_-* &quot;-&quot;_-;_-@_-">
                        <c:v>34432</c:v>
                      </c:pt>
                    </c:numCache>
                  </c:numRef>
                </c:val>
                <c:extLst xmlns:c15="http://schemas.microsoft.com/office/drawing/2012/chart">
                  <c:ext xmlns:c16="http://schemas.microsoft.com/office/drawing/2014/chart" uri="{C3380CC4-5D6E-409C-BE32-E72D297353CC}">
                    <c16:uniqueId val="{00000006-8D68-4E89-8E8D-7C8665B65BDA}"/>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PQSRD!$I$343</c15:sqref>
                        </c15:formulaRef>
                      </c:ext>
                    </c:extLst>
                    <c:strCache>
                      <c:ptCount val="1"/>
                      <c:pt idx="0">
                        <c:v>JULIO 2026</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PQSRD!$B$344:$B$366</c15:sqref>
                        </c15:formulaRef>
                      </c:ext>
                    </c:extLst>
                    <c:strCache>
                      <c:ptCount val="23"/>
                      <c:pt idx="0">
                        <c:v>DERECHO DE PETICIÓN</c:v>
                      </c:pt>
                      <c:pt idx="2">
                        <c:v>PETICIÓN DE INFORMACIÓN</c:v>
                      </c:pt>
                      <c:pt idx="4">
                        <c:v>DENUNCIA</c:v>
                      </c:pt>
                      <c:pt idx="6">
                        <c:v>RECLAMO</c:v>
                      </c:pt>
                      <c:pt idx="8">
                        <c:v>CONSULTA</c:v>
                      </c:pt>
                      <c:pt idx="10">
                        <c:v>NO APLICA</c:v>
                      </c:pt>
                      <c:pt idx="12">
                        <c:v>ENTIDAD EXTERNA</c:v>
                      </c:pt>
                      <c:pt idx="14">
                        <c:v>QUEJA POR ATENCIÓN</c:v>
                      </c:pt>
                      <c:pt idx="16">
                        <c:v>FELICITACIÓN</c:v>
                      </c:pt>
                      <c:pt idx="18">
                        <c:v>QUEJA DISCIPLINARIA</c:v>
                      </c:pt>
                      <c:pt idx="20">
                        <c:v>SUGERENCIA</c:v>
                      </c:pt>
                      <c:pt idx="22">
                        <c:v>TOTAL POR MES</c:v>
                      </c:pt>
                    </c:strCache>
                  </c:strRef>
                </c:cat>
                <c:val>
                  <c:numRef>
                    <c:extLst xmlns:c15="http://schemas.microsoft.com/office/drawing/2012/chart">
                      <c:ext xmlns:c15="http://schemas.microsoft.com/office/drawing/2012/chart" uri="{02D57815-91ED-43cb-92C2-25804820EDAC}">
                        <c15:formulaRef>
                          <c15:sqref>PQSRD!$I$344:$I$366</c15:sqref>
                        </c15:formulaRef>
                      </c:ext>
                    </c:extLst>
                    <c:numCache>
                      <c:formatCode>0.00%</c:formatCode>
                      <c:ptCount val="23"/>
                      <c:pt idx="22" formatCode="_-* #,##0_-;\-* #,##0_-;_-* &quot;-&quot;_-;_-@_-">
                        <c:v>0</c:v>
                      </c:pt>
                    </c:numCache>
                  </c:numRef>
                </c:val>
                <c:extLst xmlns:c15="http://schemas.microsoft.com/office/drawing/2012/chart">
                  <c:ext xmlns:c16="http://schemas.microsoft.com/office/drawing/2014/chart" uri="{C3380CC4-5D6E-409C-BE32-E72D297353CC}">
                    <c16:uniqueId val="{00000007-8D68-4E89-8E8D-7C8665B65BDA}"/>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PQSRD!$J$343</c15:sqref>
                        </c15:formulaRef>
                      </c:ext>
                    </c:extLst>
                    <c:strCache>
                      <c:ptCount val="1"/>
                      <c:pt idx="0">
                        <c:v>AGOSTO 2026</c:v>
                      </c:pt>
                    </c:strCache>
                  </c:strRef>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PQSRD!$B$344:$B$366</c15:sqref>
                        </c15:formulaRef>
                      </c:ext>
                    </c:extLst>
                    <c:strCache>
                      <c:ptCount val="23"/>
                      <c:pt idx="0">
                        <c:v>DERECHO DE PETICIÓN</c:v>
                      </c:pt>
                      <c:pt idx="2">
                        <c:v>PETICIÓN DE INFORMACIÓN</c:v>
                      </c:pt>
                      <c:pt idx="4">
                        <c:v>DENUNCIA</c:v>
                      </c:pt>
                      <c:pt idx="6">
                        <c:v>RECLAMO</c:v>
                      </c:pt>
                      <c:pt idx="8">
                        <c:v>CONSULTA</c:v>
                      </c:pt>
                      <c:pt idx="10">
                        <c:v>NO APLICA</c:v>
                      </c:pt>
                      <c:pt idx="12">
                        <c:v>ENTIDAD EXTERNA</c:v>
                      </c:pt>
                      <c:pt idx="14">
                        <c:v>QUEJA POR ATENCIÓN</c:v>
                      </c:pt>
                      <c:pt idx="16">
                        <c:v>FELICITACIÓN</c:v>
                      </c:pt>
                      <c:pt idx="18">
                        <c:v>QUEJA DISCIPLINARIA</c:v>
                      </c:pt>
                      <c:pt idx="20">
                        <c:v>SUGERENCIA</c:v>
                      </c:pt>
                      <c:pt idx="22">
                        <c:v>TOTAL POR MES</c:v>
                      </c:pt>
                    </c:strCache>
                  </c:strRef>
                </c:cat>
                <c:val>
                  <c:numRef>
                    <c:extLst xmlns:c15="http://schemas.microsoft.com/office/drawing/2012/chart">
                      <c:ext xmlns:c15="http://schemas.microsoft.com/office/drawing/2012/chart" uri="{02D57815-91ED-43cb-92C2-25804820EDAC}">
                        <c15:formulaRef>
                          <c15:sqref>PQSRD!$J$344:$J$366</c15:sqref>
                        </c15:formulaRef>
                      </c:ext>
                    </c:extLst>
                    <c:numCache>
                      <c:formatCode>0.00%</c:formatCode>
                      <c:ptCount val="23"/>
                      <c:pt idx="22" formatCode="_-* #,##0_-;\-* #,##0_-;_-* &quot;-&quot;_-;_-@_-">
                        <c:v>0</c:v>
                      </c:pt>
                    </c:numCache>
                  </c:numRef>
                </c:val>
                <c:extLst xmlns:c15="http://schemas.microsoft.com/office/drawing/2012/chart">
                  <c:ext xmlns:c16="http://schemas.microsoft.com/office/drawing/2014/chart" uri="{C3380CC4-5D6E-409C-BE32-E72D297353CC}">
                    <c16:uniqueId val="{00000008-8D68-4E89-8E8D-7C8665B65BDA}"/>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PQSRD!$K$343</c15:sqref>
                        </c15:formulaRef>
                      </c:ext>
                    </c:extLst>
                    <c:strCache>
                      <c:ptCount val="1"/>
                      <c:pt idx="0">
                        <c:v>SEPTIEMBRE 2026</c:v>
                      </c:pt>
                    </c:strCache>
                  </c:strRef>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PQSRD!$B$344:$B$366</c15:sqref>
                        </c15:formulaRef>
                      </c:ext>
                    </c:extLst>
                    <c:strCache>
                      <c:ptCount val="23"/>
                      <c:pt idx="0">
                        <c:v>DERECHO DE PETICIÓN</c:v>
                      </c:pt>
                      <c:pt idx="2">
                        <c:v>PETICIÓN DE INFORMACIÓN</c:v>
                      </c:pt>
                      <c:pt idx="4">
                        <c:v>DENUNCIA</c:v>
                      </c:pt>
                      <c:pt idx="6">
                        <c:v>RECLAMO</c:v>
                      </c:pt>
                      <c:pt idx="8">
                        <c:v>CONSULTA</c:v>
                      </c:pt>
                      <c:pt idx="10">
                        <c:v>NO APLICA</c:v>
                      </c:pt>
                      <c:pt idx="12">
                        <c:v>ENTIDAD EXTERNA</c:v>
                      </c:pt>
                      <c:pt idx="14">
                        <c:v>QUEJA POR ATENCIÓN</c:v>
                      </c:pt>
                      <c:pt idx="16">
                        <c:v>FELICITACIÓN</c:v>
                      </c:pt>
                      <c:pt idx="18">
                        <c:v>QUEJA DISCIPLINARIA</c:v>
                      </c:pt>
                      <c:pt idx="20">
                        <c:v>SUGERENCIA</c:v>
                      </c:pt>
                      <c:pt idx="22">
                        <c:v>TOTAL POR MES</c:v>
                      </c:pt>
                    </c:strCache>
                  </c:strRef>
                </c:cat>
                <c:val>
                  <c:numRef>
                    <c:extLst xmlns:c15="http://schemas.microsoft.com/office/drawing/2012/chart">
                      <c:ext xmlns:c15="http://schemas.microsoft.com/office/drawing/2012/chart" uri="{02D57815-91ED-43cb-92C2-25804820EDAC}">
                        <c15:formulaRef>
                          <c15:sqref>PQSRD!$K$344:$K$366</c15:sqref>
                        </c15:formulaRef>
                      </c:ext>
                    </c:extLst>
                    <c:numCache>
                      <c:formatCode>0.00%</c:formatCode>
                      <c:ptCount val="23"/>
                      <c:pt idx="22" formatCode="_-* #,##0_-;\-* #,##0_-;_-* &quot;-&quot;_-;_-@_-">
                        <c:v>0</c:v>
                      </c:pt>
                    </c:numCache>
                  </c:numRef>
                </c:val>
                <c:extLst xmlns:c15="http://schemas.microsoft.com/office/drawing/2012/chart">
                  <c:ext xmlns:c16="http://schemas.microsoft.com/office/drawing/2014/chart" uri="{C3380CC4-5D6E-409C-BE32-E72D297353CC}">
                    <c16:uniqueId val="{00000009-8D68-4E89-8E8D-7C8665B65BDA}"/>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PQSRD!$L$343</c15:sqref>
                        </c15:formulaRef>
                      </c:ext>
                    </c:extLst>
                    <c:strCache>
                      <c:ptCount val="1"/>
                      <c:pt idx="0">
                        <c:v>OCTUBRE 2026</c:v>
                      </c:pt>
                    </c:strCache>
                  </c:strRef>
                </c:tx>
                <c:spPr>
                  <a:solidFill>
                    <a:schemeClr val="accent4">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PQSRD!$B$344:$B$366</c15:sqref>
                        </c15:formulaRef>
                      </c:ext>
                    </c:extLst>
                    <c:strCache>
                      <c:ptCount val="23"/>
                      <c:pt idx="0">
                        <c:v>DERECHO DE PETICIÓN</c:v>
                      </c:pt>
                      <c:pt idx="2">
                        <c:v>PETICIÓN DE INFORMACIÓN</c:v>
                      </c:pt>
                      <c:pt idx="4">
                        <c:v>DENUNCIA</c:v>
                      </c:pt>
                      <c:pt idx="6">
                        <c:v>RECLAMO</c:v>
                      </c:pt>
                      <c:pt idx="8">
                        <c:v>CONSULTA</c:v>
                      </c:pt>
                      <c:pt idx="10">
                        <c:v>NO APLICA</c:v>
                      </c:pt>
                      <c:pt idx="12">
                        <c:v>ENTIDAD EXTERNA</c:v>
                      </c:pt>
                      <c:pt idx="14">
                        <c:v>QUEJA POR ATENCIÓN</c:v>
                      </c:pt>
                      <c:pt idx="16">
                        <c:v>FELICITACIÓN</c:v>
                      </c:pt>
                      <c:pt idx="18">
                        <c:v>QUEJA DISCIPLINARIA</c:v>
                      </c:pt>
                      <c:pt idx="20">
                        <c:v>SUGERENCIA</c:v>
                      </c:pt>
                      <c:pt idx="22">
                        <c:v>TOTAL POR MES</c:v>
                      </c:pt>
                    </c:strCache>
                  </c:strRef>
                </c:cat>
                <c:val>
                  <c:numRef>
                    <c:extLst xmlns:c15="http://schemas.microsoft.com/office/drawing/2012/chart">
                      <c:ext xmlns:c15="http://schemas.microsoft.com/office/drawing/2012/chart" uri="{02D57815-91ED-43cb-92C2-25804820EDAC}">
                        <c15:formulaRef>
                          <c15:sqref>PQSRD!$L$344:$L$366</c15:sqref>
                        </c15:formulaRef>
                      </c:ext>
                    </c:extLst>
                    <c:numCache>
                      <c:formatCode>0.00%</c:formatCode>
                      <c:ptCount val="23"/>
                      <c:pt idx="22" formatCode="_-* #,##0_-;\-* #,##0_-;_-* &quot;-&quot;_-;_-@_-">
                        <c:v>0</c:v>
                      </c:pt>
                    </c:numCache>
                  </c:numRef>
                </c:val>
                <c:extLst xmlns:c15="http://schemas.microsoft.com/office/drawing/2012/chart">
                  <c:ext xmlns:c16="http://schemas.microsoft.com/office/drawing/2014/chart" uri="{C3380CC4-5D6E-409C-BE32-E72D297353CC}">
                    <c16:uniqueId val="{0000000A-8D68-4E89-8E8D-7C8665B65BDA}"/>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PQSRD!$M$343</c15:sqref>
                        </c15:formulaRef>
                      </c:ext>
                    </c:extLst>
                    <c:strCache>
                      <c:ptCount val="1"/>
                      <c:pt idx="0">
                        <c:v>NOVIEMBRE 2026</c:v>
                      </c:pt>
                    </c:strCache>
                  </c:strRef>
                </c:tx>
                <c:spPr>
                  <a:solidFill>
                    <a:schemeClr val="accent5">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PQSRD!$B$344:$B$366</c15:sqref>
                        </c15:formulaRef>
                      </c:ext>
                    </c:extLst>
                    <c:strCache>
                      <c:ptCount val="23"/>
                      <c:pt idx="0">
                        <c:v>DERECHO DE PETICIÓN</c:v>
                      </c:pt>
                      <c:pt idx="2">
                        <c:v>PETICIÓN DE INFORMACIÓN</c:v>
                      </c:pt>
                      <c:pt idx="4">
                        <c:v>DENUNCIA</c:v>
                      </c:pt>
                      <c:pt idx="6">
                        <c:v>RECLAMO</c:v>
                      </c:pt>
                      <c:pt idx="8">
                        <c:v>CONSULTA</c:v>
                      </c:pt>
                      <c:pt idx="10">
                        <c:v>NO APLICA</c:v>
                      </c:pt>
                      <c:pt idx="12">
                        <c:v>ENTIDAD EXTERNA</c:v>
                      </c:pt>
                      <c:pt idx="14">
                        <c:v>QUEJA POR ATENCIÓN</c:v>
                      </c:pt>
                      <c:pt idx="16">
                        <c:v>FELICITACIÓN</c:v>
                      </c:pt>
                      <c:pt idx="18">
                        <c:v>QUEJA DISCIPLINARIA</c:v>
                      </c:pt>
                      <c:pt idx="20">
                        <c:v>SUGERENCIA</c:v>
                      </c:pt>
                      <c:pt idx="22">
                        <c:v>TOTAL POR MES</c:v>
                      </c:pt>
                    </c:strCache>
                  </c:strRef>
                </c:cat>
                <c:val>
                  <c:numRef>
                    <c:extLst xmlns:c15="http://schemas.microsoft.com/office/drawing/2012/chart">
                      <c:ext xmlns:c15="http://schemas.microsoft.com/office/drawing/2012/chart" uri="{02D57815-91ED-43cb-92C2-25804820EDAC}">
                        <c15:formulaRef>
                          <c15:sqref>PQSRD!$M$344:$M$366</c15:sqref>
                        </c15:formulaRef>
                      </c:ext>
                    </c:extLst>
                    <c:numCache>
                      <c:formatCode>0.00%</c:formatCode>
                      <c:ptCount val="23"/>
                      <c:pt idx="22" formatCode="_-* #,##0_-;\-* #,##0_-;_-* &quot;-&quot;_-;_-@_-">
                        <c:v>0</c:v>
                      </c:pt>
                    </c:numCache>
                  </c:numRef>
                </c:val>
                <c:extLst xmlns:c15="http://schemas.microsoft.com/office/drawing/2012/chart">
                  <c:ext xmlns:c16="http://schemas.microsoft.com/office/drawing/2014/chart" uri="{C3380CC4-5D6E-409C-BE32-E72D297353CC}">
                    <c16:uniqueId val="{0000000B-8D68-4E89-8E8D-7C8665B65BDA}"/>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PQSRD!$N$343</c15:sqref>
                        </c15:formulaRef>
                      </c:ext>
                    </c:extLst>
                    <c:strCache>
                      <c:ptCount val="1"/>
                      <c:pt idx="0">
                        <c:v>DICIEMBRE 2026</c:v>
                      </c:pt>
                    </c:strCache>
                  </c:strRef>
                </c:tx>
                <c:spPr>
                  <a:solidFill>
                    <a:schemeClr val="accent6">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PQSRD!$B$344:$B$366</c15:sqref>
                        </c15:formulaRef>
                      </c:ext>
                    </c:extLst>
                    <c:strCache>
                      <c:ptCount val="23"/>
                      <c:pt idx="0">
                        <c:v>DERECHO DE PETICIÓN</c:v>
                      </c:pt>
                      <c:pt idx="2">
                        <c:v>PETICIÓN DE INFORMACIÓN</c:v>
                      </c:pt>
                      <c:pt idx="4">
                        <c:v>DENUNCIA</c:v>
                      </c:pt>
                      <c:pt idx="6">
                        <c:v>RECLAMO</c:v>
                      </c:pt>
                      <c:pt idx="8">
                        <c:v>CONSULTA</c:v>
                      </c:pt>
                      <c:pt idx="10">
                        <c:v>NO APLICA</c:v>
                      </c:pt>
                      <c:pt idx="12">
                        <c:v>ENTIDAD EXTERNA</c:v>
                      </c:pt>
                      <c:pt idx="14">
                        <c:v>QUEJA POR ATENCIÓN</c:v>
                      </c:pt>
                      <c:pt idx="16">
                        <c:v>FELICITACIÓN</c:v>
                      </c:pt>
                      <c:pt idx="18">
                        <c:v>QUEJA DISCIPLINARIA</c:v>
                      </c:pt>
                      <c:pt idx="20">
                        <c:v>SUGERENCIA</c:v>
                      </c:pt>
                      <c:pt idx="22">
                        <c:v>TOTAL POR MES</c:v>
                      </c:pt>
                    </c:strCache>
                  </c:strRef>
                </c:cat>
                <c:val>
                  <c:numRef>
                    <c:extLst xmlns:c15="http://schemas.microsoft.com/office/drawing/2012/chart">
                      <c:ext xmlns:c15="http://schemas.microsoft.com/office/drawing/2012/chart" uri="{02D57815-91ED-43cb-92C2-25804820EDAC}">
                        <c15:formulaRef>
                          <c15:sqref>PQSRD!$N$344:$N$366</c15:sqref>
                        </c15:formulaRef>
                      </c:ext>
                    </c:extLst>
                    <c:numCache>
                      <c:formatCode>0.00%</c:formatCode>
                      <c:ptCount val="23"/>
                      <c:pt idx="22" formatCode="_-* #,##0_-;\-* #,##0_-;_-* &quot;-&quot;_-;_-@_-">
                        <c:v>0</c:v>
                      </c:pt>
                    </c:numCache>
                  </c:numRef>
                </c:val>
                <c:extLst xmlns:c15="http://schemas.microsoft.com/office/drawing/2012/chart">
                  <c:ext xmlns:c16="http://schemas.microsoft.com/office/drawing/2014/chart" uri="{C3380CC4-5D6E-409C-BE32-E72D297353CC}">
                    <c16:uniqueId val="{0000000C-8D68-4E89-8E8D-7C8665B65BDA}"/>
                  </c:ext>
                </c:extLst>
              </c15:ser>
            </c15:filteredBarSeries>
          </c:ext>
        </c:extLst>
      </c:barChart>
      <c:catAx>
        <c:axId val="145334215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TIPO</a:t>
                </a:r>
                <a:r>
                  <a:rPr lang="es-CO" baseline="0"/>
                  <a:t> DE SOLICITUD</a:t>
                </a:r>
                <a:endParaRPr lang="es-CO"/>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53335919"/>
        <c:crosses val="autoZero"/>
        <c:auto val="1"/>
        <c:lblAlgn val="ctr"/>
        <c:lblOffset val="100"/>
        <c:noMultiLvlLbl val="0"/>
      </c:catAx>
      <c:valAx>
        <c:axId val="1453335919"/>
        <c:scaling>
          <c:orientation val="minMax"/>
        </c:scaling>
        <c:delete val="0"/>
        <c:axPos val="l"/>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5334215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1"/>
                </a:solidFill>
                <a:latin typeface="Aptos Narrow" panose="020B0004020202020204" pitchFamily="34" charset="0"/>
                <a:ea typeface="+mn-ea"/>
                <a:cs typeface="+mn-cs"/>
              </a:defRPr>
            </a:pPr>
            <a:r>
              <a:rPr lang="es-CO" sz="1100">
                <a:solidFill>
                  <a:schemeClr val="bg1"/>
                </a:solidFill>
                <a:latin typeface="Aptos Narrow" panose="020B0004020202020204" pitchFamily="34" charset="0"/>
              </a:rPr>
              <a:t>Porcentaje</a:t>
            </a:r>
            <a:r>
              <a:rPr lang="es-CO" sz="1100" baseline="0">
                <a:solidFill>
                  <a:schemeClr val="bg1"/>
                </a:solidFill>
                <a:latin typeface="Aptos Narrow" panose="020B0004020202020204" pitchFamily="34" charset="0"/>
              </a:rPr>
              <a:t> mensual de solicitudes gestionadas 2026</a:t>
            </a:r>
            <a:endParaRPr lang="es-CO" sz="1100">
              <a:solidFill>
                <a:schemeClr val="bg1"/>
              </a:solidFill>
              <a:latin typeface="Aptos Narrow" panose="020B0004020202020204" pitchFamily="34" charset="0"/>
            </a:endParaRPr>
          </a:p>
        </c:rich>
      </c:tx>
      <c:overlay val="0"/>
      <c:spPr>
        <a:solidFill>
          <a:schemeClr val="accent1">
            <a:lumMod val="50000"/>
          </a:schemeClr>
        </a:solidFill>
        <a:ln>
          <a:noFill/>
        </a:ln>
        <a:effectLst/>
      </c:spPr>
      <c:txPr>
        <a:bodyPr rot="0" spcFirstLastPara="1" vertOverflow="ellipsis" vert="horz" wrap="square" anchor="ctr" anchorCtr="1"/>
        <a:lstStyle/>
        <a:p>
          <a:pPr>
            <a:defRPr sz="1100" b="0" i="0" u="none" strike="noStrike" kern="1200" spc="0" baseline="0">
              <a:solidFill>
                <a:schemeClr val="bg1"/>
              </a:solidFill>
              <a:latin typeface="Aptos Narrow" panose="020B0004020202020204" pitchFamily="34" charset="0"/>
              <a:ea typeface="+mn-ea"/>
              <a:cs typeface="+mn-cs"/>
            </a:defRPr>
          </a:pPr>
          <a:endParaRPr lang="es-CO"/>
        </a:p>
      </c:txPr>
    </c:title>
    <c:autoTitleDeleted val="0"/>
    <c:plotArea>
      <c:layout>
        <c:manualLayout>
          <c:layoutTarget val="inner"/>
          <c:xMode val="edge"/>
          <c:yMode val="edge"/>
          <c:x val="8.9430289914920996E-2"/>
          <c:y val="0.22922684664416942"/>
          <c:w val="0.88601159839914501"/>
          <c:h val="0.65283842270353876"/>
        </c:manualLayout>
      </c:layout>
      <c:barChart>
        <c:barDir val="col"/>
        <c:grouping val="clustered"/>
        <c:varyColors val="0"/>
        <c:ser>
          <c:idx val="1"/>
          <c:order val="1"/>
          <c:spPr>
            <a:solidFill>
              <a:schemeClr val="accent2"/>
            </a:solidFill>
            <a:ln>
              <a:noFill/>
            </a:ln>
            <a:effectLst/>
          </c:spPr>
          <c:invertIfNegative val="0"/>
          <c:dLbls>
            <c:spPr>
              <a:noFill/>
              <a:ln>
                <a:noFill/>
              </a:ln>
              <a:effectLst/>
            </c:spPr>
            <c:txPr>
              <a:bodyPr rot="-3900000" spcFirstLastPara="1" vertOverflow="ellipsis"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PQSRD!$C$399:$C$411</c15:sqref>
                  </c15:fullRef>
                </c:ext>
              </c:extLst>
              <c:f>PQSRD!$C$400:$C$405</c:f>
              <c:strCache>
                <c:ptCount val="6"/>
                <c:pt idx="0">
                  <c:v>Enero 2026</c:v>
                </c:pt>
                <c:pt idx="1">
                  <c:v>Febrero 2026</c:v>
                </c:pt>
                <c:pt idx="2">
                  <c:v>Marzo 2026</c:v>
                </c:pt>
                <c:pt idx="3">
                  <c:v>Abril 2026</c:v>
                </c:pt>
                <c:pt idx="4">
                  <c:v>Mayo 2026</c:v>
                </c:pt>
                <c:pt idx="5">
                  <c:v>Junio 2026</c:v>
                </c:pt>
              </c:strCache>
            </c:strRef>
          </c:cat>
          <c:val>
            <c:numRef>
              <c:extLst>
                <c:ext xmlns:c15="http://schemas.microsoft.com/office/drawing/2012/chart" uri="{02D57815-91ED-43cb-92C2-25804820EDAC}">
                  <c15:fullRef>
                    <c15:sqref>PQSRD!$E$399:$E$411</c15:sqref>
                  </c15:fullRef>
                </c:ext>
              </c:extLst>
              <c:f>PQSRD!$E$400:$E$405</c:f>
              <c:numCache>
                <c:formatCode>0.00%</c:formatCode>
                <c:ptCount val="6"/>
                <c:pt idx="0">
                  <c:v>0.14786709622326594</c:v>
                </c:pt>
                <c:pt idx="1">
                  <c:v>0.16353394402825758</c:v>
                </c:pt>
                <c:pt idx="2">
                  <c:v>0.16800256181345341</c:v>
                </c:pt>
                <c:pt idx="3">
                  <c:v>0.16131176493420799</c:v>
                </c:pt>
                <c:pt idx="4">
                  <c:v>0.20037456817917168</c:v>
                </c:pt>
                <c:pt idx="5">
                  <c:v>0.15891006482164344</c:v>
                </c:pt>
              </c:numCache>
            </c:numRef>
          </c:val>
          <c:extLst>
            <c:ext xmlns:c16="http://schemas.microsoft.com/office/drawing/2014/chart" uri="{C3380CC4-5D6E-409C-BE32-E72D297353CC}">
              <c16:uniqueId val="{00000000-8657-468B-BD5D-294961DA845A}"/>
            </c:ext>
          </c:extLst>
        </c:ser>
        <c:dLbls>
          <c:showLegendKey val="0"/>
          <c:showVal val="0"/>
          <c:showCatName val="0"/>
          <c:showSerName val="0"/>
          <c:showPercent val="0"/>
          <c:showBubbleSize val="0"/>
        </c:dLbls>
        <c:gapWidth val="219"/>
        <c:overlap val="-27"/>
        <c:axId val="881935920"/>
        <c:axId val="881950320"/>
        <c:extLst>
          <c:ext xmlns:c15="http://schemas.microsoft.com/office/drawing/2012/chart" uri="{02D57815-91ED-43cb-92C2-25804820EDAC}">
            <c15:filteredBarSeries>
              <c15: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PQSRD!$C$399:$C$411</c15:sqref>
                        </c15:fullRef>
                        <c15:formulaRef>
                          <c15:sqref>PQSRD!$C$400:$C$405</c15:sqref>
                        </c15:formulaRef>
                      </c:ext>
                    </c:extLst>
                    <c:strCache>
                      <c:ptCount val="6"/>
                      <c:pt idx="0">
                        <c:v>Enero 2026</c:v>
                      </c:pt>
                      <c:pt idx="1">
                        <c:v>Febrero 2026</c:v>
                      </c:pt>
                      <c:pt idx="2">
                        <c:v>Marzo 2026</c:v>
                      </c:pt>
                      <c:pt idx="3">
                        <c:v>Abril 2026</c:v>
                      </c:pt>
                      <c:pt idx="4">
                        <c:v>Mayo 2026</c:v>
                      </c:pt>
                      <c:pt idx="5">
                        <c:v>Junio 2026</c:v>
                      </c:pt>
                    </c:strCache>
                  </c:strRef>
                </c:cat>
                <c:val>
                  <c:numRef>
                    <c:extLst>
                      <c:ext uri="{02D57815-91ED-43cb-92C2-25804820EDAC}">
                        <c15:fullRef>
                          <c15:sqref>PQSRD!$D$399:$D$411</c15:sqref>
                        </c15:fullRef>
                        <c15:formulaRef>
                          <c15:sqref>PQSRD!$D$400:$D$405</c15:sqref>
                        </c15:formulaRef>
                      </c:ext>
                    </c:extLst>
                    <c:numCache>
                      <c:formatCode>#,##0</c:formatCode>
                      <c:ptCount val="6"/>
                      <c:pt idx="0">
                        <c:v>30476</c:v>
                      </c:pt>
                      <c:pt idx="1">
                        <c:v>33705</c:v>
                      </c:pt>
                      <c:pt idx="2">
                        <c:v>34626</c:v>
                      </c:pt>
                      <c:pt idx="3">
                        <c:v>33247</c:v>
                      </c:pt>
                      <c:pt idx="4">
                        <c:v>41298</c:v>
                      </c:pt>
                      <c:pt idx="5">
                        <c:v>32752</c:v>
                      </c:pt>
                    </c:numCache>
                  </c:numRef>
                </c:val>
                <c:extLst>
                  <c:ext xmlns:c16="http://schemas.microsoft.com/office/drawing/2014/chart" uri="{C3380CC4-5D6E-409C-BE32-E72D297353CC}">
                    <c16:uniqueId val="{00000001-8657-468B-BD5D-294961DA845A}"/>
                  </c:ext>
                </c:extLst>
              </c15:ser>
            </c15:filteredBarSeries>
            <c15:filteredBarSeries>
              <c15:ser>
                <c:idx val="2"/>
                <c:order val="2"/>
                <c:spPr>
                  <a:solidFill>
                    <a:schemeClr val="accent3"/>
                  </a:solidFill>
                  <a:ln>
                    <a:noFill/>
                  </a:ln>
                  <a:effectLst/>
                </c:spPr>
                <c:invertIfNegative val="0"/>
                <c:cat>
                  <c:strRef>
                    <c:extLst>
                      <c:ext xmlns:c15="http://schemas.microsoft.com/office/drawing/2012/chart" uri="{02D57815-91ED-43cb-92C2-25804820EDAC}">
                        <c15:fullRef>
                          <c15:sqref>PQSRD!$C$399:$C$411</c15:sqref>
                        </c15:fullRef>
                        <c15:formulaRef>
                          <c15:sqref>PQSRD!$C$400:$C$405</c15:sqref>
                        </c15:formulaRef>
                      </c:ext>
                    </c:extLst>
                    <c:strCache>
                      <c:ptCount val="6"/>
                      <c:pt idx="0">
                        <c:v>Enero 2026</c:v>
                      </c:pt>
                      <c:pt idx="1">
                        <c:v>Febrero 2026</c:v>
                      </c:pt>
                      <c:pt idx="2">
                        <c:v>Marzo 2026</c:v>
                      </c:pt>
                      <c:pt idx="3">
                        <c:v>Abril 2026</c:v>
                      </c:pt>
                      <c:pt idx="4">
                        <c:v>Mayo 2026</c:v>
                      </c:pt>
                      <c:pt idx="5">
                        <c:v>Junio 2026</c:v>
                      </c:pt>
                    </c:strCache>
                  </c:strRef>
                </c:cat>
                <c:val>
                  <c:numRef>
                    <c:extLst>
                      <c:ext xmlns:c15="http://schemas.microsoft.com/office/drawing/2012/chart" uri="{02D57815-91ED-43cb-92C2-25804820EDAC}">
                        <c15:fullRef>
                          <c15:sqref>PQSRD!$F$399:$F$411</c15:sqref>
                        </c15:fullRef>
                        <c15:formulaRef>
                          <c15:sqref>PQSRD!$F$400:$F$405</c15:sqref>
                        </c15:formulaRef>
                      </c:ext>
                    </c:extLst>
                    <c:numCache>
                      <c:formatCode>0.00%</c:formatCode>
                      <c:ptCount val="6"/>
                    </c:numCache>
                  </c:numRef>
                </c:val>
                <c:extLst xmlns:c15="http://schemas.microsoft.com/office/drawing/2012/chart">
                  <c:ext xmlns:c16="http://schemas.microsoft.com/office/drawing/2014/chart" uri="{C3380CC4-5D6E-409C-BE32-E72D297353CC}">
                    <c16:uniqueId val="{00000002-8657-468B-BD5D-294961DA845A}"/>
                  </c:ext>
                </c:extLst>
              </c15:ser>
            </c15:filteredBarSeries>
          </c:ext>
        </c:extLst>
      </c:barChart>
      <c:catAx>
        <c:axId val="881935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81950320"/>
        <c:crosses val="autoZero"/>
        <c:auto val="1"/>
        <c:lblAlgn val="ctr"/>
        <c:lblOffset val="100"/>
        <c:noMultiLvlLbl val="0"/>
      </c:catAx>
      <c:valAx>
        <c:axId val="8819503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819359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1"/>
                </a:solidFill>
                <a:latin typeface="Aptos Narrow" panose="020B0004020202020204" pitchFamily="34" charset="0"/>
                <a:ea typeface="+mn-ea"/>
                <a:cs typeface="+mn-cs"/>
              </a:defRPr>
            </a:pPr>
            <a:r>
              <a:rPr lang="en-US" sz="1100">
                <a:solidFill>
                  <a:schemeClr val="bg1"/>
                </a:solidFill>
                <a:latin typeface="Aptos Narrow" panose="020B0004020202020204" pitchFamily="34" charset="0"/>
              </a:rPr>
              <a:t>Porcentaje de Oportunidad en la respuesta 2026</a:t>
            </a:r>
          </a:p>
        </c:rich>
      </c:tx>
      <c:overlay val="0"/>
      <c:spPr>
        <a:solidFill>
          <a:schemeClr val="accent1">
            <a:lumMod val="50000"/>
          </a:schemeClr>
        </a:solidFill>
        <a:ln>
          <a:noFill/>
        </a:ln>
        <a:effectLst/>
      </c:spPr>
      <c:txPr>
        <a:bodyPr rot="0" spcFirstLastPara="1" vertOverflow="ellipsis" vert="horz" wrap="square" anchor="ctr" anchorCtr="1"/>
        <a:lstStyle/>
        <a:p>
          <a:pPr>
            <a:defRPr sz="1100" b="0" i="0" u="none" strike="noStrike" kern="1200" spc="0" baseline="0">
              <a:solidFill>
                <a:schemeClr val="bg1"/>
              </a:solidFill>
              <a:latin typeface="Aptos Narrow" panose="020B0004020202020204" pitchFamily="34" charset="0"/>
              <a:ea typeface="+mn-ea"/>
              <a:cs typeface="+mn-cs"/>
            </a:defRPr>
          </a:pPr>
          <a:endParaRPr lang="es-CO"/>
        </a:p>
      </c:txPr>
    </c:title>
    <c:autoTitleDeleted val="0"/>
    <c:view3D>
      <c:rotX val="30"/>
      <c:rotY val="228"/>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8569975716568767E-2"/>
          <c:y val="0.20415937591134442"/>
          <c:w val="0.81395854884924068"/>
          <c:h val="0.58962051618547684"/>
        </c:manualLayout>
      </c:layout>
      <c:pie3DChart>
        <c:varyColors val="1"/>
        <c:ser>
          <c:idx val="12"/>
          <c:order val="12"/>
          <c:tx>
            <c:strRef>
              <c:f>PQSRD!$B$431</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0CC-47E0-8A88-D2828005CD67}"/>
              </c:ext>
            </c:extLst>
          </c:dPt>
          <c:dPt>
            <c:idx val="1"/>
            <c:bubble3D val="0"/>
            <c:spPr>
              <a:solidFill>
                <a:srgbClr val="FF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3-20CC-47E0-8A88-D2828005CD67}"/>
              </c:ext>
            </c:extLst>
          </c:dPt>
          <c:dLbls>
            <c:dLbl>
              <c:idx val="0"/>
              <c:layout>
                <c:manualLayout>
                  <c:x val="6.8265529308836398E-3"/>
                  <c:y val="8.1025809273840774E-3"/>
                </c:manualLayout>
              </c:layout>
              <c:numFmt formatCode="0.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extLst>
                <c:ext xmlns:c15="http://schemas.microsoft.com/office/drawing/2012/chart" uri="{CE6537A1-D6FC-4f65-9D91-7224C49458BB}">
                  <c15:layout>
                    <c:manualLayout>
                      <c:w val="0.13731955380577429"/>
                      <c:h val="0.22215296004666082"/>
                    </c:manualLayout>
                  </c15:layout>
                </c:ext>
                <c:ext xmlns:c16="http://schemas.microsoft.com/office/drawing/2014/chart" uri="{C3380CC4-5D6E-409C-BE32-E72D297353CC}">
                  <c16:uniqueId val="{00000001-20CC-47E0-8A88-D2828005CD67}"/>
                </c:ext>
              </c:extLst>
            </c:dLbl>
            <c:dLbl>
              <c:idx val="1"/>
              <c:layout>
                <c:manualLayout>
                  <c:x val="-2.5000000000000005E-2"/>
                  <c:y val="1.1061169437153694E-2"/>
                </c:manualLayout>
              </c:layout>
              <c:numFmt formatCode="0.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extLst>
                <c:ext xmlns:c15="http://schemas.microsoft.com/office/drawing/2012/chart" uri="{CE6537A1-D6FC-4f65-9D91-7224C49458BB}">
                  <c15:layout>
                    <c:manualLayout>
                      <c:w val="0.1125"/>
                      <c:h val="0.17245370370370372"/>
                    </c:manualLayout>
                  </c15:layout>
                </c:ext>
                <c:ext xmlns:c16="http://schemas.microsoft.com/office/drawing/2014/chart" uri="{C3380CC4-5D6E-409C-BE32-E72D297353CC}">
                  <c16:uniqueId val="{00000003-20CC-47E0-8A88-D2828005CD67}"/>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multiLvlStrRef>
              <c:extLst>
                <c:ext xmlns:c15="http://schemas.microsoft.com/office/drawing/2012/chart" uri="{02D57815-91ED-43cb-92C2-25804820EDAC}">
                  <c15:fullRef>
                    <c15:sqref>PQSRD!$C$417:$F$418</c15:sqref>
                  </c15:fullRef>
                </c:ext>
              </c:extLst>
              <c:f>PQSRD!$C$417:$F$418</c:f>
              <c:multiLvlStrCache>
                <c:ptCount val="2"/>
                <c:lvl>
                  <c:pt idx="0">
                    <c:v>Oportunas</c:v>
                  </c:pt>
                  <c:pt idx="1">
                    <c:v>Inoportunas</c:v>
                  </c:pt>
                </c:lvl>
                <c:lvl/>
              </c:multiLvlStrCache>
            </c:multiLvlStrRef>
          </c:cat>
          <c:val>
            <c:numRef>
              <c:extLst>
                <c:ext xmlns:c15="http://schemas.microsoft.com/office/drawing/2012/chart" uri="{02D57815-91ED-43cb-92C2-25804820EDAC}">
                  <c15:fullRef>
                    <c15:sqref>PQSRD!$C$431:$F$431</c15:sqref>
                  </c15:fullRef>
                </c:ext>
              </c:extLst>
              <c:f>PQSRD!$C$431:$D$431</c:f>
              <c:numCache>
                <c:formatCode>#,##0</c:formatCode>
                <c:ptCount val="2"/>
                <c:pt idx="0">
                  <c:v>205903</c:v>
                </c:pt>
                <c:pt idx="1">
                  <c:v>201</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4-20CC-47E0-8A88-D2828005CD67}"/>
            </c:ext>
          </c:extLst>
        </c:ser>
        <c:ser>
          <c:idx val="13"/>
          <c:order val="13"/>
          <c:tx>
            <c:strRef>
              <c:f>PQSRD!$B$432</c:f>
              <c:strCache>
                <c:ptCount val="1"/>
                <c:pt idx="0">
                  <c:v>Porcentaje</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6-20CC-47E0-8A88-D2828005CD67}"/>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8-20CC-47E0-8A88-D2828005CD67}"/>
              </c:ext>
            </c:extLst>
          </c:dPt>
          <c:cat>
            <c:multiLvlStrRef>
              <c:extLst>
                <c:ext xmlns:c15="http://schemas.microsoft.com/office/drawing/2012/chart" uri="{02D57815-91ED-43cb-92C2-25804820EDAC}">
                  <c15:fullRef>
                    <c15:sqref>PQSRD!$C$417:$F$418</c15:sqref>
                  </c15:fullRef>
                </c:ext>
              </c:extLst>
              <c:f>PQSRD!$C$417:$F$418</c:f>
              <c:multiLvlStrCache>
                <c:ptCount val="2"/>
                <c:lvl>
                  <c:pt idx="0">
                    <c:v>Oportunas</c:v>
                  </c:pt>
                  <c:pt idx="1">
                    <c:v>Inoportunas</c:v>
                  </c:pt>
                </c:lvl>
                <c:lvl/>
              </c:multiLvlStrCache>
            </c:multiLvlStrRef>
          </c:cat>
          <c:val>
            <c:numRef>
              <c:extLst>
                <c:ext xmlns:c15="http://schemas.microsoft.com/office/drawing/2012/chart" uri="{02D57815-91ED-43cb-92C2-25804820EDAC}">
                  <c15:fullRef>
                    <c15:sqref>PQSRD!$C$432:$F$432</c15:sqref>
                  </c15:fullRef>
                </c:ext>
              </c:extLst>
              <c:f>PQSRD!$C$432:$D$432</c:f>
              <c:numCache>
                <c:formatCode>0.00%</c:formatCode>
                <c:ptCount val="2"/>
                <c:pt idx="0">
                  <c:v>0.99902476419671626</c:v>
                </c:pt>
                <c:pt idx="1">
                  <c:v>9.7523580328377909E-4</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9-20CC-47E0-8A88-D2828005CD67}"/>
            </c:ext>
          </c:extLst>
        </c:ser>
        <c:dLbls>
          <c:showLegendKey val="0"/>
          <c:showVal val="0"/>
          <c:showCatName val="0"/>
          <c:showSerName val="0"/>
          <c:showPercent val="0"/>
          <c:showBubbleSize val="0"/>
          <c:showLeaderLines val="1"/>
        </c:dLbls>
        <c:extLst>
          <c:ext xmlns:c15="http://schemas.microsoft.com/office/drawing/2012/chart" uri="{02D57815-91ED-43cb-92C2-25804820EDAC}">
            <c15:filteredPieSeries>
              <c15:ser>
                <c:idx val="0"/>
                <c:order val="0"/>
                <c:tx>
                  <c:strRef>
                    <c:extLst>
                      <c:ext uri="{02D57815-91ED-43cb-92C2-25804820EDAC}">
                        <c15:formulaRef>
                          <c15:sqref>PQSRD!$B$419</c15:sqref>
                        </c15:formulaRef>
                      </c:ext>
                    </c:extLst>
                    <c:strCache>
                      <c:ptCount val="1"/>
                      <c:pt idx="0">
                        <c:v>Enero 2026</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B-20CC-47E0-8A88-D2828005CD67}"/>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D-20CC-47E0-8A88-D2828005CD67}"/>
                    </c:ext>
                  </c:extLst>
                </c:dPt>
                <c:cat>
                  <c:multiLvlStrRef>
                    <c:extLst>
                      <c:ext uri="{02D57815-91ED-43cb-92C2-25804820EDAC}">
                        <c15:fullRef>
                          <c15:sqref>PQSRD!$C$417:$F$418</c15:sqref>
                        </c15:fullRef>
                        <c15:formulaRef>
                          <c15:sqref>PQSRD!$C$417:$F$418</c15:sqref>
                        </c15:formulaRef>
                      </c:ext>
                    </c:extLst>
                    <c:multiLvlStrCache>
                      <c:ptCount val="2"/>
                      <c:lvl>
                        <c:pt idx="0">
                          <c:v>Oportunas</c:v>
                        </c:pt>
                        <c:pt idx="1">
                          <c:v>Inoportunas</c:v>
                        </c:pt>
                      </c:lvl>
                      <c:lvl/>
                    </c:multiLvlStrCache>
                  </c:multiLvlStrRef>
                </c:cat>
                <c:val>
                  <c:numRef>
                    <c:extLst>
                      <c:ext uri="{02D57815-91ED-43cb-92C2-25804820EDAC}">
                        <c15:fullRef>
                          <c15:sqref>PQSRD!$C$419:$F$419</c15:sqref>
                        </c15:fullRef>
                        <c15:formulaRef>
                          <c15:sqref>PQSRD!$C$419:$D$419</c15:sqref>
                        </c15:formulaRef>
                      </c:ext>
                    </c:extLst>
                    <c:numCache>
                      <c:formatCode>#,##0</c:formatCode>
                      <c:ptCount val="2"/>
                      <c:pt idx="0">
                        <c:v>30428</c:v>
                      </c:pt>
                      <c:pt idx="1">
                        <c:v>48</c:v>
                      </c:pt>
                    </c:numCache>
                  </c:numRef>
                </c:val>
                <c:extLst>
                  <c:ext uri="{02D57815-91ED-43cb-92C2-25804820EDAC}">
                    <c15:categoryFilterExceptions/>
                  </c:ext>
                  <c:ext xmlns:c16="http://schemas.microsoft.com/office/drawing/2014/chart" uri="{C3380CC4-5D6E-409C-BE32-E72D297353CC}">
                    <c16:uniqueId val="{0000000E-20CC-47E0-8A88-D2828005CD67}"/>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PQSRD!$B$420</c15:sqref>
                        </c15:formulaRef>
                      </c:ext>
                    </c:extLst>
                    <c:strCache>
                      <c:ptCount val="1"/>
                      <c:pt idx="0">
                        <c:v>Febrero 2026</c:v>
                      </c:pt>
                    </c:strCache>
                  </c:strRef>
                </c:tx>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10-20CC-47E0-8A88-D2828005CD67}"/>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12-20CC-47E0-8A88-D2828005CD67}"/>
                    </c:ext>
                  </c:extLst>
                </c:dPt>
                <c:cat>
                  <c:multiLvlStrRef>
                    <c:extLst>
                      <c:ext xmlns:c15="http://schemas.microsoft.com/office/drawing/2012/chart" uri="{02D57815-91ED-43cb-92C2-25804820EDAC}">
                        <c15:fullRef>
                          <c15:sqref>PQSRD!$C$417:$F$418</c15:sqref>
                        </c15:fullRef>
                        <c15:formulaRef>
                          <c15:sqref>PQSRD!$C$417:$F$418</c15:sqref>
                        </c15:formulaRef>
                      </c:ext>
                    </c:extLst>
                    <c:multiLvlStrCache>
                      <c:ptCount val="2"/>
                      <c:lvl>
                        <c:pt idx="0">
                          <c:v>Oportunas</c:v>
                        </c:pt>
                        <c:pt idx="1">
                          <c:v>Inoportunas</c:v>
                        </c:pt>
                      </c:lvl>
                      <c:lvl/>
                    </c:multiLvlStrCache>
                  </c:multiLvlStrRef>
                </c:cat>
                <c:val>
                  <c:numRef>
                    <c:extLst>
                      <c:ext xmlns:c15="http://schemas.microsoft.com/office/drawing/2012/chart" uri="{02D57815-91ED-43cb-92C2-25804820EDAC}">
                        <c15:fullRef>
                          <c15:sqref>PQSRD!$C$420:$F$420</c15:sqref>
                        </c15:fullRef>
                        <c15:formulaRef>
                          <c15:sqref>PQSRD!$C$420:$D$420</c15:sqref>
                        </c15:formulaRef>
                      </c:ext>
                    </c:extLst>
                    <c:numCache>
                      <c:formatCode>#,##0</c:formatCode>
                      <c:ptCount val="2"/>
                      <c:pt idx="0">
                        <c:v>33677</c:v>
                      </c:pt>
                      <c:pt idx="1">
                        <c:v>28</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13-20CC-47E0-8A88-D2828005CD67}"/>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PQSRD!$B$421</c15:sqref>
                        </c15:formulaRef>
                      </c:ext>
                    </c:extLst>
                    <c:strCache>
                      <c:ptCount val="1"/>
                      <c:pt idx="0">
                        <c:v>Marzo 2026</c:v>
                      </c:pt>
                    </c:strCache>
                  </c:strRef>
                </c:tx>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15-20CC-47E0-8A88-D2828005CD67}"/>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17-20CC-47E0-8A88-D2828005CD67}"/>
                    </c:ext>
                  </c:extLst>
                </c:dPt>
                <c:cat>
                  <c:multiLvlStrRef>
                    <c:extLst>
                      <c:ext xmlns:c15="http://schemas.microsoft.com/office/drawing/2012/chart" uri="{02D57815-91ED-43cb-92C2-25804820EDAC}">
                        <c15:fullRef>
                          <c15:sqref>PQSRD!$C$417:$F$418</c15:sqref>
                        </c15:fullRef>
                        <c15:formulaRef>
                          <c15:sqref>PQSRD!$C$417:$F$418</c15:sqref>
                        </c15:formulaRef>
                      </c:ext>
                    </c:extLst>
                    <c:multiLvlStrCache>
                      <c:ptCount val="2"/>
                      <c:lvl>
                        <c:pt idx="0">
                          <c:v>Oportunas</c:v>
                        </c:pt>
                        <c:pt idx="1">
                          <c:v>Inoportunas</c:v>
                        </c:pt>
                      </c:lvl>
                      <c:lvl/>
                    </c:multiLvlStrCache>
                  </c:multiLvlStrRef>
                </c:cat>
                <c:val>
                  <c:numRef>
                    <c:extLst>
                      <c:ext xmlns:c15="http://schemas.microsoft.com/office/drawing/2012/chart" uri="{02D57815-91ED-43cb-92C2-25804820EDAC}">
                        <c15:fullRef>
                          <c15:sqref>PQSRD!$C$421:$F$421</c15:sqref>
                        </c15:fullRef>
                        <c15:formulaRef>
                          <c15:sqref>PQSRD!$C$421:$D$421</c15:sqref>
                        </c15:formulaRef>
                      </c:ext>
                    </c:extLst>
                    <c:numCache>
                      <c:formatCode>#,##0</c:formatCode>
                      <c:ptCount val="2"/>
                      <c:pt idx="0">
                        <c:v>34588</c:v>
                      </c:pt>
                      <c:pt idx="1">
                        <c:v>38</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18-20CC-47E0-8A88-D2828005CD67}"/>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PQSRD!$B$422</c15:sqref>
                        </c15:formulaRef>
                      </c:ext>
                    </c:extLst>
                    <c:strCache>
                      <c:ptCount val="1"/>
                      <c:pt idx="0">
                        <c:v>Abril 2026</c:v>
                      </c:pt>
                    </c:strCache>
                  </c:strRef>
                </c:tx>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1A-20CC-47E0-8A88-D2828005CD67}"/>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1C-20CC-47E0-8A88-D2828005CD67}"/>
                    </c:ext>
                  </c:extLst>
                </c:dPt>
                <c:cat>
                  <c:multiLvlStrRef>
                    <c:extLst>
                      <c:ext xmlns:c15="http://schemas.microsoft.com/office/drawing/2012/chart" uri="{02D57815-91ED-43cb-92C2-25804820EDAC}">
                        <c15:fullRef>
                          <c15:sqref>PQSRD!$C$417:$F$418</c15:sqref>
                        </c15:fullRef>
                        <c15:formulaRef>
                          <c15:sqref>PQSRD!$C$417:$F$418</c15:sqref>
                        </c15:formulaRef>
                      </c:ext>
                    </c:extLst>
                    <c:multiLvlStrCache>
                      <c:ptCount val="2"/>
                      <c:lvl>
                        <c:pt idx="0">
                          <c:v>Oportunas</c:v>
                        </c:pt>
                        <c:pt idx="1">
                          <c:v>Inoportunas</c:v>
                        </c:pt>
                      </c:lvl>
                      <c:lvl/>
                    </c:multiLvlStrCache>
                  </c:multiLvlStrRef>
                </c:cat>
                <c:val>
                  <c:numRef>
                    <c:extLst>
                      <c:ext xmlns:c15="http://schemas.microsoft.com/office/drawing/2012/chart" uri="{02D57815-91ED-43cb-92C2-25804820EDAC}">
                        <c15:fullRef>
                          <c15:sqref>PQSRD!$C$422:$F$422</c15:sqref>
                        </c15:fullRef>
                        <c15:formulaRef>
                          <c15:sqref>PQSRD!$C$422:$D$422</c15:sqref>
                        </c15:formulaRef>
                      </c:ext>
                    </c:extLst>
                    <c:numCache>
                      <c:formatCode>#,##0</c:formatCode>
                      <c:ptCount val="2"/>
                      <c:pt idx="0">
                        <c:v>33222</c:v>
                      </c:pt>
                      <c:pt idx="1">
                        <c:v>25</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1D-20CC-47E0-8A88-D2828005CD67}"/>
                  </c:ext>
                </c:extLst>
              </c15:ser>
            </c15:filteredPieSeries>
            <c15:filteredPieSeries>
              <c15:ser>
                <c:idx val="4"/>
                <c:order val="4"/>
                <c:tx>
                  <c:strRef>
                    <c:extLst xmlns:c15="http://schemas.microsoft.com/office/drawing/2012/chart">
                      <c:ext xmlns:c15="http://schemas.microsoft.com/office/drawing/2012/chart" uri="{02D57815-91ED-43cb-92C2-25804820EDAC}">
                        <c15:formulaRef>
                          <c15:sqref>PQSRD!$B$423</c15:sqref>
                        </c15:formulaRef>
                      </c:ext>
                    </c:extLst>
                    <c:strCache>
                      <c:ptCount val="1"/>
                      <c:pt idx="0">
                        <c:v>Mayo 2026</c:v>
                      </c:pt>
                    </c:strCache>
                  </c:strRef>
                </c:tx>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1F-20CC-47E0-8A88-D2828005CD67}"/>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21-20CC-47E0-8A88-D2828005CD67}"/>
                    </c:ext>
                  </c:extLst>
                </c:dPt>
                <c:cat>
                  <c:multiLvlStrRef>
                    <c:extLst>
                      <c:ext xmlns:c15="http://schemas.microsoft.com/office/drawing/2012/chart" uri="{02D57815-91ED-43cb-92C2-25804820EDAC}">
                        <c15:fullRef>
                          <c15:sqref>PQSRD!$C$417:$F$418</c15:sqref>
                        </c15:fullRef>
                        <c15:formulaRef>
                          <c15:sqref>PQSRD!$C$417:$F$418</c15:sqref>
                        </c15:formulaRef>
                      </c:ext>
                    </c:extLst>
                    <c:multiLvlStrCache>
                      <c:ptCount val="2"/>
                      <c:lvl>
                        <c:pt idx="0">
                          <c:v>Oportunas</c:v>
                        </c:pt>
                        <c:pt idx="1">
                          <c:v>Inoportunas</c:v>
                        </c:pt>
                      </c:lvl>
                      <c:lvl/>
                    </c:multiLvlStrCache>
                  </c:multiLvlStrRef>
                </c:cat>
                <c:val>
                  <c:numRef>
                    <c:extLst>
                      <c:ext xmlns:c15="http://schemas.microsoft.com/office/drawing/2012/chart" uri="{02D57815-91ED-43cb-92C2-25804820EDAC}">
                        <c15:fullRef>
                          <c15:sqref>PQSRD!$C$423:$F$423</c15:sqref>
                        </c15:fullRef>
                        <c15:formulaRef>
                          <c15:sqref>PQSRD!$C$423:$D$423</c15:sqref>
                        </c15:formulaRef>
                      </c:ext>
                    </c:extLst>
                    <c:numCache>
                      <c:formatCode>#,##0</c:formatCode>
                      <c:ptCount val="2"/>
                      <c:pt idx="0">
                        <c:v>41272</c:v>
                      </c:pt>
                      <c:pt idx="1">
                        <c:v>26</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2-20CC-47E0-8A88-D2828005CD67}"/>
                  </c:ext>
                </c:extLst>
              </c15:ser>
            </c15:filteredPieSeries>
            <c15:filteredPieSeries>
              <c15:ser>
                <c:idx val="5"/>
                <c:order val="5"/>
                <c:tx>
                  <c:strRef>
                    <c:extLst xmlns:c15="http://schemas.microsoft.com/office/drawing/2012/chart">
                      <c:ext xmlns:c15="http://schemas.microsoft.com/office/drawing/2012/chart" uri="{02D57815-91ED-43cb-92C2-25804820EDAC}">
                        <c15:formulaRef>
                          <c15:sqref>PQSRD!$B$424</c15:sqref>
                        </c15:formulaRef>
                      </c:ext>
                    </c:extLst>
                    <c:strCache>
                      <c:ptCount val="1"/>
                      <c:pt idx="0">
                        <c:v>Junio 2026</c:v>
                      </c:pt>
                    </c:strCache>
                  </c:strRef>
                </c:tx>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24-20CC-47E0-8A88-D2828005CD67}"/>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26-20CC-47E0-8A88-D2828005CD67}"/>
                    </c:ext>
                  </c:extLst>
                </c:dPt>
                <c:cat>
                  <c:multiLvlStrRef>
                    <c:extLst>
                      <c:ext xmlns:c15="http://schemas.microsoft.com/office/drawing/2012/chart" uri="{02D57815-91ED-43cb-92C2-25804820EDAC}">
                        <c15:fullRef>
                          <c15:sqref>PQSRD!$C$417:$F$418</c15:sqref>
                        </c15:fullRef>
                        <c15:formulaRef>
                          <c15:sqref>PQSRD!$C$417:$F$418</c15:sqref>
                        </c15:formulaRef>
                      </c:ext>
                    </c:extLst>
                    <c:multiLvlStrCache>
                      <c:ptCount val="2"/>
                      <c:lvl>
                        <c:pt idx="0">
                          <c:v>Oportunas</c:v>
                        </c:pt>
                        <c:pt idx="1">
                          <c:v>Inoportunas</c:v>
                        </c:pt>
                      </c:lvl>
                      <c:lvl/>
                    </c:multiLvlStrCache>
                  </c:multiLvlStrRef>
                </c:cat>
                <c:val>
                  <c:numRef>
                    <c:extLst>
                      <c:ext xmlns:c15="http://schemas.microsoft.com/office/drawing/2012/chart" uri="{02D57815-91ED-43cb-92C2-25804820EDAC}">
                        <c15:fullRef>
                          <c15:sqref>PQSRD!$C$424:$F$424</c15:sqref>
                        </c15:fullRef>
                        <c15:formulaRef>
                          <c15:sqref>PQSRD!$C$424:$D$424</c15:sqref>
                        </c15:formulaRef>
                      </c:ext>
                    </c:extLst>
                    <c:numCache>
                      <c:formatCode>#,##0</c:formatCode>
                      <c:ptCount val="2"/>
                      <c:pt idx="0">
                        <c:v>32716</c:v>
                      </c:pt>
                      <c:pt idx="1">
                        <c:v>36</c:v>
                      </c:pt>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7-20CC-47E0-8A88-D2828005CD67}"/>
                  </c:ext>
                </c:extLst>
              </c15:ser>
            </c15:filteredPieSeries>
            <c15:filteredPieSeries>
              <c15:ser>
                <c:idx val="6"/>
                <c:order val="6"/>
                <c:tx>
                  <c:strRef>
                    <c:extLst xmlns:c15="http://schemas.microsoft.com/office/drawing/2012/chart">
                      <c:ext xmlns:c15="http://schemas.microsoft.com/office/drawing/2012/chart" uri="{02D57815-91ED-43cb-92C2-25804820EDAC}">
                        <c15:formulaRef>
                          <c15:sqref>PQSRD!$B$425</c15:sqref>
                        </c15:formulaRef>
                      </c:ext>
                    </c:extLst>
                    <c:strCache>
                      <c:ptCount val="1"/>
                      <c:pt idx="0">
                        <c:v>Julio 2026</c:v>
                      </c:pt>
                    </c:strCache>
                  </c:strRef>
                </c:tx>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29-20CC-47E0-8A88-D2828005CD67}"/>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2B-20CC-47E0-8A88-D2828005CD67}"/>
                    </c:ext>
                  </c:extLst>
                </c:dPt>
                <c:cat>
                  <c:multiLvlStrRef>
                    <c:extLst>
                      <c:ext xmlns:c15="http://schemas.microsoft.com/office/drawing/2012/chart" uri="{02D57815-91ED-43cb-92C2-25804820EDAC}">
                        <c15:fullRef>
                          <c15:sqref>PQSRD!$C$417:$F$418</c15:sqref>
                        </c15:fullRef>
                        <c15:formulaRef>
                          <c15:sqref>PQSRD!$C$417:$F$418</c15:sqref>
                        </c15:formulaRef>
                      </c:ext>
                    </c:extLst>
                    <c:multiLvlStrCache>
                      <c:ptCount val="2"/>
                      <c:lvl>
                        <c:pt idx="0">
                          <c:v>Oportunas</c:v>
                        </c:pt>
                        <c:pt idx="1">
                          <c:v>Inoportunas</c:v>
                        </c:pt>
                      </c:lvl>
                      <c:lvl/>
                    </c:multiLvlStrCache>
                  </c:multiLvlStrRef>
                </c:cat>
                <c:val>
                  <c:numRef>
                    <c:extLst>
                      <c:ext xmlns:c15="http://schemas.microsoft.com/office/drawing/2012/chart" uri="{02D57815-91ED-43cb-92C2-25804820EDAC}">
                        <c15:fullRef>
                          <c15:sqref>PQSRD!$C$425:$F$425</c15:sqref>
                        </c15:fullRef>
                        <c15:formulaRef>
                          <c15:sqref>PQSRD!$C$425:$D$425</c15:sqref>
                        </c15:formulaRef>
                      </c:ext>
                    </c:extLst>
                    <c:numCache>
                      <c:formatCode>#,##0</c:formatCode>
                      <c:ptCount val="2"/>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2C-20CC-47E0-8A88-D2828005CD67}"/>
                  </c:ext>
                </c:extLst>
              </c15:ser>
            </c15:filteredPieSeries>
            <c15:filteredPieSeries>
              <c15:ser>
                <c:idx val="7"/>
                <c:order val="7"/>
                <c:tx>
                  <c:strRef>
                    <c:extLst xmlns:c15="http://schemas.microsoft.com/office/drawing/2012/chart">
                      <c:ext xmlns:c15="http://schemas.microsoft.com/office/drawing/2012/chart" uri="{02D57815-91ED-43cb-92C2-25804820EDAC}">
                        <c15:formulaRef>
                          <c15:sqref>PQSRD!$B$426</c15:sqref>
                        </c15:formulaRef>
                      </c:ext>
                    </c:extLst>
                    <c:strCache>
                      <c:ptCount val="1"/>
                      <c:pt idx="0">
                        <c:v>Agosto 2026</c:v>
                      </c:pt>
                    </c:strCache>
                  </c:strRef>
                </c:tx>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2E-20CC-47E0-8A88-D2828005CD67}"/>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0-20CC-47E0-8A88-D2828005CD67}"/>
                    </c:ext>
                  </c:extLst>
                </c:dPt>
                <c:cat>
                  <c:multiLvlStrRef>
                    <c:extLst>
                      <c:ext xmlns:c15="http://schemas.microsoft.com/office/drawing/2012/chart" uri="{02D57815-91ED-43cb-92C2-25804820EDAC}">
                        <c15:fullRef>
                          <c15:sqref>PQSRD!$C$417:$F$418</c15:sqref>
                        </c15:fullRef>
                        <c15:formulaRef>
                          <c15:sqref>PQSRD!$C$417:$F$418</c15:sqref>
                        </c15:formulaRef>
                      </c:ext>
                    </c:extLst>
                    <c:multiLvlStrCache>
                      <c:ptCount val="2"/>
                      <c:lvl>
                        <c:pt idx="0">
                          <c:v>Oportunas</c:v>
                        </c:pt>
                        <c:pt idx="1">
                          <c:v>Inoportunas</c:v>
                        </c:pt>
                      </c:lvl>
                      <c:lvl/>
                    </c:multiLvlStrCache>
                  </c:multiLvlStrRef>
                </c:cat>
                <c:val>
                  <c:numRef>
                    <c:extLst>
                      <c:ext xmlns:c15="http://schemas.microsoft.com/office/drawing/2012/chart" uri="{02D57815-91ED-43cb-92C2-25804820EDAC}">
                        <c15:fullRef>
                          <c15:sqref>PQSRD!$C$426:$F$426</c15:sqref>
                        </c15:fullRef>
                        <c15:formulaRef>
                          <c15:sqref>PQSRD!$C$426:$D$426</c15:sqref>
                        </c15:formulaRef>
                      </c:ext>
                    </c:extLst>
                    <c:numCache>
                      <c:formatCode>#,##0</c:formatCode>
                      <c:ptCount val="2"/>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1-20CC-47E0-8A88-D2828005CD67}"/>
                  </c:ext>
                </c:extLst>
              </c15:ser>
            </c15:filteredPieSeries>
            <c15:filteredPieSeries>
              <c15:ser>
                <c:idx val="8"/>
                <c:order val="8"/>
                <c:tx>
                  <c:strRef>
                    <c:extLst xmlns:c15="http://schemas.microsoft.com/office/drawing/2012/chart">
                      <c:ext xmlns:c15="http://schemas.microsoft.com/office/drawing/2012/chart" uri="{02D57815-91ED-43cb-92C2-25804820EDAC}">
                        <c15:formulaRef>
                          <c15:sqref>PQSRD!$B$427</c15:sqref>
                        </c15:formulaRef>
                      </c:ext>
                    </c:extLst>
                    <c:strCache>
                      <c:ptCount val="1"/>
                      <c:pt idx="0">
                        <c:v>Septiembre 2026</c:v>
                      </c:pt>
                    </c:strCache>
                  </c:strRef>
                </c:tx>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3-20CC-47E0-8A88-D2828005CD67}"/>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5-20CC-47E0-8A88-D2828005CD67}"/>
                    </c:ext>
                  </c:extLst>
                </c:dPt>
                <c:cat>
                  <c:multiLvlStrRef>
                    <c:extLst>
                      <c:ext xmlns:c15="http://schemas.microsoft.com/office/drawing/2012/chart" uri="{02D57815-91ED-43cb-92C2-25804820EDAC}">
                        <c15:fullRef>
                          <c15:sqref>PQSRD!$C$417:$F$418</c15:sqref>
                        </c15:fullRef>
                        <c15:formulaRef>
                          <c15:sqref>PQSRD!$C$417:$F$418</c15:sqref>
                        </c15:formulaRef>
                      </c:ext>
                    </c:extLst>
                    <c:multiLvlStrCache>
                      <c:ptCount val="2"/>
                      <c:lvl>
                        <c:pt idx="0">
                          <c:v>Oportunas</c:v>
                        </c:pt>
                        <c:pt idx="1">
                          <c:v>Inoportunas</c:v>
                        </c:pt>
                      </c:lvl>
                      <c:lvl/>
                    </c:multiLvlStrCache>
                  </c:multiLvlStrRef>
                </c:cat>
                <c:val>
                  <c:numRef>
                    <c:extLst>
                      <c:ext xmlns:c15="http://schemas.microsoft.com/office/drawing/2012/chart" uri="{02D57815-91ED-43cb-92C2-25804820EDAC}">
                        <c15:fullRef>
                          <c15:sqref>PQSRD!$C$427:$F$427</c15:sqref>
                        </c15:fullRef>
                        <c15:formulaRef>
                          <c15:sqref>PQSRD!$C$427:$D$427</c15:sqref>
                        </c15:formulaRef>
                      </c:ext>
                    </c:extLst>
                    <c:numCache>
                      <c:formatCode>#,##0</c:formatCode>
                      <c:ptCount val="2"/>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6-20CC-47E0-8A88-D2828005CD67}"/>
                  </c:ext>
                </c:extLst>
              </c15:ser>
            </c15:filteredPieSeries>
            <c15:filteredPieSeries>
              <c15:ser>
                <c:idx val="9"/>
                <c:order val="9"/>
                <c:tx>
                  <c:strRef>
                    <c:extLst xmlns:c15="http://schemas.microsoft.com/office/drawing/2012/chart">
                      <c:ext xmlns:c15="http://schemas.microsoft.com/office/drawing/2012/chart" uri="{02D57815-91ED-43cb-92C2-25804820EDAC}">
                        <c15:formulaRef>
                          <c15:sqref>PQSRD!$B$428</c15:sqref>
                        </c15:formulaRef>
                      </c:ext>
                    </c:extLst>
                    <c:strCache>
                      <c:ptCount val="1"/>
                      <c:pt idx="0">
                        <c:v>Octubre 2026</c:v>
                      </c:pt>
                    </c:strCache>
                  </c:strRef>
                </c:tx>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8-20CC-47E0-8A88-D2828005CD67}"/>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A-20CC-47E0-8A88-D2828005CD67}"/>
                    </c:ext>
                  </c:extLst>
                </c:dPt>
                <c:cat>
                  <c:multiLvlStrRef>
                    <c:extLst>
                      <c:ext xmlns:c15="http://schemas.microsoft.com/office/drawing/2012/chart" uri="{02D57815-91ED-43cb-92C2-25804820EDAC}">
                        <c15:fullRef>
                          <c15:sqref>PQSRD!$C$417:$F$418</c15:sqref>
                        </c15:fullRef>
                        <c15:formulaRef>
                          <c15:sqref>PQSRD!$C$417:$F$418</c15:sqref>
                        </c15:formulaRef>
                      </c:ext>
                    </c:extLst>
                    <c:multiLvlStrCache>
                      <c:ptCount val="2"/>
                      <c:lvl>
                        <c:pt idx="0">
                          <c:v>Oportunas</c:v>
                        </c:pt>
                        <c:pt idx="1">
                          <c:v>Inoportunas</c:v>
                        </c:pt>
                      </c:lvl>
                      <c:lvl/>
                    </c:multiLvlStrCache>
                  </c:multiLvlStrRef>
                </c:cat>
                <c:val>
                  <c:numRef>
                    <c:extLst>
                      <c:ext xmlns:c15="http://schemas.microsoft.com/office/drawing/2012/chart" uri="{02D57815-91ED-43cb-92C2-25804820EDAC}">
                        <c15:fullRef>
                          <c15:sqref>PQSRD!$C$428:$F$428</c15:sqref>
                        </c15:fullRef>
                        <c15:formulaRef>
                          <c15:sqref>PQSRD!$C$428:$D$428</c15:sqref>
                        </c15:formulaRef>
                      </c:ext>
                    </c:extLst>
                    <c:numCache>
                      <c:formatCode>#,##0</c:formatCode>
                      <c:ptCount val="2"/>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3B-20CC-47E0-8A88-D2828005CD67}"/>
                  </c:ext>
                </c:extLst>
              </c15:ser>
            </c15:filteredPieSeries>
            <c15:filteredPieSeries>
              <c15:ser>
                <c:idx val="10"/>
                <c:order val="10"/>
                <c:tx>
                  <c:strRef>
                    <c:extLst xmlns:c15="http://schemas.microsoft.com/office/drawing/2012/chart">
                      <c:ext xmlns:c15="http://schemas.microsoft.com/office/drawing/2012/chart" uri="{02D57815-91ED-43cb-92C2-25804820EDAC}">
                        <c15:formulaRef>
                          <c15:sqref>PQSRD!$B$429</c15:sqref>
                        </c15:formulaRef>
                      </c:ext>
                    </c:extLst>
                    <c:strCache>
                      <c:ptCount val="1"/>
                      <c:pt idx="0">
                        <c:v>Noviembre 2026</c:v>
                      </c:pt>
                    </c:strCache>
                  </c:strRef>
                </c:tx>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D-20CC-47E0-8A88-D2828005CD67}"/>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3F-20CC-47E0-8A88-D2828005CD67}"/>
                    </c:ext>
                  </c:extLst>
                </c:dPt>
                <c:cat>
                  <c:multiLvlStrRef>
                    <c:extLst>
                      <c:ext xmlns:c15="http://schemas.microsoft.com/office/drawing/2012/chart" uri="{02D57815-91ED-43cb-92C2-25804820EDAC}">
                        <c15:fullRef>
                          <c15:sqref>PQSRD!$C$417:$F$418</c15:sqref>
                        </c15:fullRef>
                        <c15:formulaRef>
                          <c15:sqref>PQSRD!$C$417:$F$418</c15:sqref>
                        </c15:formulaRef>
                      </c:ext>
                    </c:extLst>
                    <c:multiLvlStrCache>
                      <c:ptCount val="2"/>
                      <c:lvl>
                        <c:pt idx="0">
                          <c:v>Oportunas</c:v>
                        </c:pt>
                        <c:pt idx="1">
                          <c:v>Inoportunas</c:v>
                        </c:pt>
                      </c:lvl>
                      <c:lvl/>
                    </c:multiLvlStrCache>
                  </c:multiLvlStrRef>
                </c:cat>
                <c:val>
                  <c:numRef>
                    <c:extLst>
                      <c:ext xmlns:c15="http://schemas.microsoft.com/office/drawing/2012/chart" uri="{02D57815-91ED-43cb-92C2-25804820EDAC}">
                        <c15:fullRef>
                          <c15:sqref>PQSRD!$C$429:$F$429</c15:sqref>
                        </c15:fullRef>
                        <c15:formulaRef>
                          <c15:sqref>PQSRD!$C$429:$D$429</c15:sqref>
                        </c15:formulaRef>
                      </c:ext>
                    </c:extLst>
                    <c:numCache>
                      <c:formatCode>#,##0</c:formatCode>
                      <c:ptCount val="2"/>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40-20CC-47E0-8A88-D2828005CD67}"/>
                  </c:ext>
                </c:extLst>
              </c15:ser>
            </c15:filteredPieSeries>
            <c15:filteredPieSeries>
              <c15:ser>
                <c:idx val="11"/>
                <c:order val="11"/>
                <c:tx>
                  <c:strRef>
                    <c:extLst xmlns:c15="http://schemas.microsoft.com/office/drawing/2012/chart">
                      <c:ext xmlns:c15="http://schemas.microsoft.com/office/drawing/2012/chart" uri="{02D57815-91ED-43cb-92C2-25804820EDAC}">
                        <c15:formulaRef>
                          <c15:sqref>PQSRD!$B$430</c15:sqref>
                        </c15:formulaRef>
                      </c:ext>
                    </c:extLst>
                    <c:strCache>
                      <c:ptCount val="1"/>
                      <c:pt idx="0">
                        <c:v>Diciembre 2026</c:v>
                      </c:pt>
                    </c:strCache>
                  </c:strRef>
                </c:tx>
                <c:dPt>
                  <c:idx val="0"/>
                  <c:bubble3D val="0"/>
                  <c:spPr>
                    <a:solidFill>
                      <a:schemeClr val="accent1"/>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2-20CC-47E0-8A88-D2828005CD67}"/>
                    </c:ext>
                  </c:extLst>
                </c:dPt>
                <c:dPt>
                  <c:idx val="1"/>
                  <c:bubble3D val="0"/>
                  <c:spPr>
                    <a:solidFill>
                      <a:schemeClr val="accent2"/>
                    </a:solidFill>
                    <a:ln w="25400">
                      <a:solidFill>
                        <a:schemeClr val="lt1"/>
                      </a:solidFill>
                    </a:ln>
                    <a:effectLst/>
                    <a:sp3d contourW="25400">
                      <a:contourClr>
                        <a:schemeClr val="lt1"/>
                      </a:contourClr>
                    </a:sp3d>
                  </c:spPr>
                  <c:extLst xmlns:c15="http://schemas.microsoft.com/office/drawing/2012/chart">
                    <c:ext xmlns:c16="http://schemas.microsoft.com/office/drawing/2014/chart" uri="{C3380CC4-5D6E-409C-BE32-E72D297353CC}">
                      <c16:uniqueId val="{00000044-20CC-47E0-8A88-D2828005CD67}"/>
                    </c:ext>
                  </c:extLst>
                </c:dPt>
                <c:cat>
                  <c:multiLvlStrRef>
                    <c:extLst>
                      <c:ext xmlns:c15="http://schemas.microsoft.com/office/drawing/2012/chart" uri="{02D57815-91ED-43cb-92C2-25804820EDAC}">
                        <c15:fullRef>
                          <c15:sqref>PQSRD!$C$417:$F$418</c15:sqref>
                        </c15:fullRef>
                        <c15:formulaRef>
                          <c15:sqref>PQSRD!$C$417:$F$418</c15:sqref>
                        </c15:formulaRef>
                      </c:ext>
                    </c:extLst>
                    <c:multiLvlStrCache>
                      <c:ptCount val="2"/>
                      <c:lvl>
                        <c:pt idx="0">
                          <c:v>Oportunas</c:v>
                        </c:pt>
                        <c:pt idx="1">
                          <c:v>Inoportunas</c:v>
                        </c:pt>
                      </c:lvl>
                      <c:lvl/>
                    </c:multiLvlStrCache>
                  </c:multiLvlStrRef>
                </c:cat>
                <c:val>
                  <c:numRef>
                    <c:extLst>
                      <c:ext xmlns:c15="http://schemas.microsoft.com/office/drawing/2012/chart" uri="{02D57815-91ED-43cb-92C2-25804820EDAC}">
                        <c15:fullRef>
                          <c15:sqref>PQSRD!$C$430:$F$430</c15:sqref>
                        </c15:fullRef>
                        <c15:formulaRef>
                          <c15:sqref>PQSRD!$C$430:$D$430</c15:sqref>
                        </c15:formulaRef>
                      </c:ext>
                    </c:extLst>
                    <c:numCache>
                      <c:formatCode>#,##0</c:formatCode>
                      <c:ptCount val="2"/>
                    </c:numCache>
                  </c:numRef>
                </c:val>
                <c:extLst xmlns:c15="http://schemas.microsoft.com/office/drawing/2012/chart">
                  <c:ext xmlns:c15="http://schemas.microsoft.com/office/drawing/2012/chart" uri="{02D57815-91ED-43cb-92C2-25804820EDAC}">
                    <c15:categoryFilterExceptions/>
                  </c:ext>
                  <c:ext xmlns:c16="http://schemas.microsoft.com/office/drawing/2014/chart" uri="{C3380CC4-5D6E-409C-BE32-E72D297353CC}">
                    <c16:uniqueId val="{00000045-20CC-47E0-8A88-D2828005CD67}"/>
                  </c:ext>
                </c:extLst>
              </c15:ser>
            </c15:filteredPieSeries>
          </c:ext>
        </c:extLst>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bg1"/>
                </a:solidFill>
                <a:latin typeface="Aptos Narrow" panose="020B0004020202020204" pitchFamily="34" charset="0"/>
                <a:ea typeface="+mn-ea"/>
                <a:cs typeface="+mn-cs"/>
              </a:defRPr>
            </a:pPr>
            <a:r>
              <a:rPr lang="es-CO" sz="1100" b="0" i="0" u="none" strike="noStrike" kern="1200" spc="0" baseline="0">
                <a:solidFill>
                  <a:schemeClr val="bg1"/>
                </a:solidFill>
                <a:latin typeface="Aptos Narrow" panose="020B0004020202020204" pitchFamily="34" charset="0"/>
              </a:rPr>
              <a:t>Solictudes trasladadas a otra Entidad 2025 vs. 2026</a:t>
            </a:r>
          </a:p>
        </c:rich>
      </c:tx>
      <c:overlay val="0"/>
      <c:spPr>
        <a:solidFill>
          <a:schemeClr val="accent1">
            <a:lumMod val="50000"/>
          </a:schemeClr>
        </a:solidFill>
        <a:ln>
          <a:noFill/>
        </a:ln>
        <a:effectLst/>
      </c:spPr>
      <c:txPr>
        <a:bodyPr rot="0" spcFirstLastPara="1" vertOverflow="ellipsis" vert="horz" wrap="square" anchor="ctr" anchorCtr="1"/>
        <a:lstStyle/>
        <a:p>
          <a:pPr>
            <a:defRPr sz="1100" b="0" i="0" u="none" strike="noStrike" kern="1200" spc="0" baseline="0">
              <a:solidFill>
                <a:schemeClr val="bg1"/>
              </a:solidFill>
              <a:latin typeface="Aptos Narrow" panose="020B0004020202020204" pitchFamily="34" charset="0"/>
              <a:ea typeface="+mn-ea"/>
              <a:cs typeface="+mn-cs"/>
            </a:defRPr>
          </a:pPr>
          <a:endParaRPr lang="es-CO"/>
        </a:p>
      </c:txPr>
    </c:title>
    <c:autoTitleDeleted val="0"/>
    <c:plotArea>
      <c:layout>
        <c:manualLayout>
          <c:layoutTarget val="inner"/>
          <c:xMode val="edge"/>
          <c:yMode val="edge"/>
          <c:x val="0.11315660542432196"/>
          <c:y val="0.15782407407407409"/>
          <c:w val="0.88254396325459317"/>
          <c:h val="0.6714577865266842"/>
        </c:manualLayout>
      </c:layout>
      <c:barChart>
        <c:barDir val="col"/>
        <c:grouping val="clustered"/>
        <c:varyColors val="0"/>
        <c:ser>
          <c:idx val="1"/>
          <c:order val="1"/>
          <c:tx>
            <c:strRef>
              <c:f>PQSRD!$D$279</c:f>
              <c:strCache>
                <c:ptCount val="1"/>
                <c:pt idx="0">
                  <c:v>AÑO 2025</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PQSRD!$B$280:$B$292</c15:sqref>
                  </c15:fullRef>
                </c:ext>
              </c:extLst>
              <c:f>PQSRD!$B$280:$B$285</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PQSRD!$D$280:$D$292</c15:sqref>
                  </c15:fullRef>
                </c:ext>
              </c:extLst>
              <c:f>PQSRD!$D$280:$D$285</c:f>
              <c:numCache>
                <c:formatCode>General</c:formatCode>
                <c:ptCount val="6"/>
                <c:pt idx="0">
                  <c:v>30</c:v>
                </c:pt>
                <c:pt idx="1">
                  <c:v>42</c:v>
                </c:pt>
                <c:pt idx="2">
                  <c:v>46</c:v>
                </c:pt>
                <c:pt idx="3">
                  <c:v>55</c:v>
                </c:pt>
                <c:pt idx="4">
                  <c:v>59</c:v>
                </c:pt>
                <c:pt idx="5">
                  <c:v>48</c:v>
                </c:pt>
              </c:numCache>
            </c:numRef>
          </c:val>
          <c:extLst>
            <c:ext xmlns:c16="http://schemas.microsoft.com/office/drawing/2014/chart" uri="{C3380CC4-5D6E-409C-BE32-E72D297353CC}">
              <c16:uniqueId val="{00000000-D462-4666-AF30-D62C7B4D3ADB}"/>
            </c:ext>
          </c:extLst>
        </c:ser>
        <c:ser>
          <c:idx val="2"/>
          <c:order val="2"/>
          <c:tx>
            <c:strRef>
              <c:f>PQSRD!$E$279</c:f>
              <c:strCache>
                <c:ptCount val="1"/>
                <c:pt idx="0">
                  <c:v>AÑO 2026</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PQSRD!$B$280:$B$292</c15:sqref>
                  </c15:fullRef>
                </c:ext>
              </c:extLst>
              <c:f>PQSRD!$B$280:$B$285</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PQSRD!$E$280:$E$292</c15:sqref>
                  </c15:fullRef>
                </c:ext>
              </c:extLst>
              <c:f>PQSRD!$E$280:$E$285</c:f>
              <c:numCache>
                <c:formatCode>General</c:formatCode>
                <c:ptCount val="6"/>
                <c:pt idx="0">
                  <c:v>35</c:v>
                </c:pt>
                <c:pt idx="1">
                  <c:v>86</c:v>
                </c:pt>
                <c:pt idx="2">
                  <c:v>65</c:v>
                </c:pt>
                <c:pt idx="3">
                  <c:v>47</c:v>
                </c:pt>
                <c:pt idx="4">
                  <c:v>62</c:v>
                </c:pt>
                <c:pt idx="5">
                  <c:v>77</c:v>
                </c:pt>
              </c:numCache>
            </c:numRef>
          </c:val>
          <c:extLst>
            <c:ext xmlns:c16="http://schemas.microsoft.com/office/drawing/2014/chart" uri="{C3380CC4-5D6E-409C-BE32-E72D297353CC}">
              <c16:uniqueId val="{00000001-D462-4666-AF30-D62C7B4D3ADB}"/>
            </c:ext>
          </c:extLst>
        </c:ser>
        <c:dLbls>
          <c:showLegendKey val="0"/>
          <c:showVal val="0"/>
          <c:showCatName val="0"/>
          <c:showSerName val="0"/>
          <c:showPercent val="0"/>
          <c:showBubbleSize val="0"/>
        </c:dLbls>
        <c:gapWidth val="219"/>
        <c:overlap val="-27"/>
        <c:axId val="1485675664"/>
        <c:axId val="1485665104"/>
        <c:extLst>
          <c:ext xmlns:c15="http://schemas.microsoft.com/office/drawing/2012/chart" uri="{02D57815-91ED-43cb-92C2-25804820EDAC}">
            <c15:filteredBarSeries>
              <c15:ser>
                <c:idx val="0"/>
                <c:order val="0"/>
                <c:tx>
                  <c:strRef>
                    <c:extLst>
                      <c:ext uri="{02D57815-91ED-43cb-92C2-25804820EDAC}">
                        <c15:formulaRef>
                          <c15:sqref>PQSRD!$C$279</c15:sqref>
                        </c15:formulaRef>
                      </c:ext>
                    </c:extLst>
                    <c:strCache>
                      <c:ptCount val="1"/>
                    </c:strCache>
                  </c:strRef>
                </c:tx>
                <c:spPr>
                  <a:solidFill>
                    <a:schemeClr val="accent1"/>
                  </a:solidFill>
                  <a:ln>
                    <a:noFill/>
                  </a:ln>
                  <a:effectLst/>
                </c:spPr>
                <c:invertIfNegative val="0"/>
                <c:cat>
                  <c:strRef>
                    <c:extLst>
                      <c:ext uri="{02D57815-91ED-43cb-92C2-25804820EDAC}">
                        <c15:fullRef>
                          <c15:sqref>PQSRD!$B$280:$B$292</c15:sqref>
                        </c15:fullRef>
                        <c15:formulaRef>
                          <c15:sqref>PQSRD!$B$280:$B$285</c15:sqref>
                        </c15:formulaRef>
                      </c:ext>
                    </c:extLst>
                    <c:strCache>
                      <c:ptCount val="6"/>
                      <c:pt idx="0">
                        <c:v>Enero</c:v>
                      </c:pt>
                      <c:pt idx="1">
                        <c:v>Febrero</c:v>
                      </c:pt>
                      <c:pt idx="2">
                        <c:v>Marzo</c:v>
                      </c:pt>
                      <c:pt idx="3">
                        <c:v>Abril</c:v>
                      </c:pt>
                      <c:pt idx="4">
                        <c:v>Mayo</c:v>
                      </c:pt>
                      <c:pt idx="5">
                        <c:v>Junio</c:v>
                      </c:pt>
                    </c:strCache>
                  </c:strRef>
                </c:cat>
                <c:val>
                  <c:numRef>
                    <c:extLst>
                      <c:ext uri="{02D57815-91ED-43cb-92C2-25804820EDAC}">
                        <c15:fullRef>
                          <c15:sqref>PQSRD!$C$280:$C$292</c15:sqref>
                        </c15:fullRef>
                        <c15:formulaRef>
                          <c15:sqref>PQSRD!$C$280:$C$285</c15:sqref>
                        </c15:formulaRef>
                      </c:ext>
                    </c:extLst>
                    <c:numCache>
                      <c:formatCode>General</c:formatCode>
                      <c:ptCount val="6"/>
                    </c:numCache>
                  </c:numRef>
                </c:val>
                <c:extLst>
                  <c:ext xmlns:c16="http://schemas.microsoft.com/office/drawing/2014/chart" uri="{C3380CC4-5D6E-409C-BE32-E72D297353CC}">
                    <c16:uniqueId val="{00000002-D462-4666-AF30-D62C7B4D3ADB}"/>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PQSRD!$F$279</c15:sqref>
                        </c15:formulaRef>
                      </c:ext>
                    </c:extLst>
                    <c:strCache>
                      <c:ptCount val="1"/>
                      <c:pt idx="0">
                        <c:v>Diferencia</c:v>
                      </c:pt>
                    </c:strCache>
                  </c:strRef>
                </c:tx>
                <c:spPr>
                  <a:solidFill>
                    <a:schemeClr val="accent4"/>
                  </a:solidFill>
                  <a:ln>
                    <a:noFill/>
                  </a:ln>
                  <a:effectLst/>
                </c:spPr>
                <c:invertIfNegative val="0"/>
                <c:cat>
                  <c:strRef>
                    <c:extLst>
                      <c:ext xmlns:c15="http://schemas.microsoft.com/office/drawing/2012/chart" uri="{02D57815-91ED-43cb-92C2-25804820EDAC}">
                        <c15:fullRef>
                          <c15:sqref>PQSRD!$B$280:$B$292</c15:sqref>
                        </c15:fullRef>
                        <c15:formulaRef>
                          <c15:sqref>PQSRD!$B$280:$B$285</c15:sqref>
                        </c15:formulaRef>
                      </c:ext>
                    </c:extLst>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PQSRD!$F$280:$F$292</c15:sqref>
                        </c15:fullRef>
                        <c15:formulaRef>
                          <c15:sqref>PQSRD!$F$280:$F$285</c15:sqref>
                        </c15:formulaRef>
                      </c:ext>
                    </c:extLst>
                    <c:numCache>
                      <c:formatCode>#,##0</c:formatCode>
                      <c:ptCount val="6"/>
                      <c:pt idx="0">
                        <c:v>5</c:v>
                      </c:pt>
                      <c:pt idx="1">
                        <c:v>44</c:v>
                      </c:pt>
                      <c:pt idx="2">
                        <c:v>19</c:v>
                      </c:pt>
                      <c:pt idx="3">
                        <c:v>-8</c:v>
                      </c:pt>
                      <c:pt idx="4">
                        <c:v>3</c:v>
                      </c:pt>
                      <c:pt idx="5">
                        <c:v>29</c:v>
                      </c:pt>
                    </c:numCache>
                  </c:numRef>
                </c:val>
                <c:extLst xmlns:c15="http://schemas.microsoft.com/office/drawing/2012/chart">
                  <c:ext xmlns:c16="http://schemas.microsoft.com/office/drawing/2014/chart" uri="{C3380CC4-5D6E-409C-BE32-E72D297353CC}">
                    <c16:uniqueId val="{00000003-D462-4666-AF30-D62C7B4D3ADB}"/>
                  </c:ext>
                </c:extLst>
              </c15:ser>
            </c15:filteredBarSeries>
            <c15:filteredBarSeries>
              <c15:ser>
                <c:idx val="4"/>
                <c:order val="4"/>
                <c:tx>
                  <c:strRef>
                    <c:extLst xmlns:c15="http://schemas.microsoft.com/office/drawing/2012/chart">
                      <c:ext xmlns:c15="http://schemas.microsoft.com/office/drawing/2012/chart" uri="{02D57815-91ED-43cb-92C2-25804820EDAC}">
                        <c15:formulaRef>
                          <c15:sqref>PQSRD!$G$279</c15:sqref>
                        </c15:formulaRef>
                      </c:ext>
                    </c:extLst>
                    <c:strCache>
                      <c:ptCount val="1"/>
                      <c:pt idx="0">
                        <c:v>Variación</c:v>
                      </c:pt>
                    </c:strCache>
                  </c:strRef>
                </c:tx>
                <c:spPr>
                  <a:solidFill>
                    <a:schemeClr val="accent5"/>
                  </a:solidFill>
                  <a:ln>
                    <a:noFill/>
                  </a:ln>
                  <a:effectLst/>
                </c:spPr>
                <c:invertIfNegative val="0"/>
                <c:cat>
                  <c:strRef>
                    <c:extLst>
                      <c:ext xmlns:c15="http://schemas.microsoft.com/office/drawing/2012/chart" uri="{02D57815-91ED-43cb-92C2-25804820EDAC}">
                        <c15:fullRef>
                          <c15:sqref>PQSRD!$B$280:$B$292</c15:sqref>
                        </c15:fullRef>
                        <c15:formulaRef>
                          <c15:sqref>PQSRD!$B$280:$B$285</c15:sqref>
                        </c15:formulaRef>
                      </c:ext>
                    </c:extLst>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PQSRD!$G$280:$G$292</c15:sqref>
                        </c15:fullRef>
                        <c15:formulaRef>
                          <c15:sqref>PQSRD!$G$280:$G$285</c15:sqref>
                        </c15:formulaRef>
                      </c:ext>
                    </c:extLst>
                    <c:numCache>
                      <c:formatCode>0.00%</c:formatCode>
                      <c:ptCount val="6"/>
                      <c:pt idx="0">
                        <c:v>0.16666666666666666</c:v>
                      </c:pt>
                      <c:pt idx="1">
                        <c:v>1.0476190476190477</c:v>
                      </c:pt>
                      <c:pt idx="2">
                        <c:v>0.41304347826086957</c:v>
                      </c:pt>
                      <c:pt idx="3">
                        <c:v>-0.14545454545454545</c:v>
                      </c:pt>
                      <c:pt idx="4">
                        <c:v>5.0847457627118647E-2</c:v>
                      </c:pt>
                      <c:pt idx="5">
                        <c:v>0.60416666666666663</c:v>
                      </c:pt>
                    </c:numCache>
                  </c:numRef>
                </c:val>
                <c:extLst xmlns:c15="http://schemas.microsoft.com/office/drawing/2012/chart">
                  <c:ext xmlns:c16="http://schemas.microsoft.com/office/drawing/2014/chart" uri="{C3380CC4-5D6E-409C-BE32-E72D297353CC}">
                    <c16:uniqueId val="{00000004-D462-4666-AF30-D62C7B4D3ADB}"/>
                  </c:ext>
                </c:extLst>
              </c15:ser>
            </c15:filteredBarSeries>
          </c:ext>
        </c:extLst>
      </c:barChart>
      <c:catAx>
        <c:axId val="1485675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85665104"/>
        <c:crosses val="autoZero"/>
        <c:auto val="1"/>
        <c:lblAlgn val="ctr"/>
        <c:lblOffset val="100"/>
        <c:noMultiLvlLbl val="0"/>
      </c:catAx>
      <c:valAx>
        <c:axId val="14856651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856756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r>
              <a:rPr lang="es-CO">
                <a:solidFill>
                  <a:schemeClr val="bg1"/>
                </a:solidFill>
              </a:rPr>
              <a:t>Porcentaje</a:t>
            </a:r>
            <a:r>
              <a:rPr lang="es-CO" baseline="0">
                <a:solidFill>
                  <a:schemeClr val="bg1"/>
                </a:solidFill>
              </a:rPr>
              <a:t> mensual de oportunidad de las solicitudes gestionadas 2025 vs 2026</a:t>
            </a:r>
            <a:endParaRPr lang="es-CO">
              <a:solidFill>
                <a:schemeClr val="bg1"/>
              </a:solidFill>
            </a:endParaRPr>
          </a:p>
        </c:rich>
      </c:tx>
      <c:layout>
        <c:manualLayout>
          <c:xMode val="edge"/>
          <c:yMode val="edge"/>
          <c:x val="0.17804155730533683"/>
          <c:y val="1.7429193899782137E-2"/>
        </c:manualLayout>
      </c:layout>
      <c:overlay val="0"/>
      <c:spPr>
        <a:solidFill>
          <a:schemeClr val="accent5">
            <a:lumMod val="50000"/>
          </a:schemeClr>
        </a:solidFill>
        <a:ln>
          <a:noFill/>
        </a:ln>
        <a:effectLst/>
      </c:spPr>
      <c:txPr>
        <a:bodyPr rot="0" spcFirstLastPara="1" vertOverflow="ellipsis" vert="horz" wrap="square" anchor="ctr" anchorCtr="1"/>
        <a:lstStyle/>
        <a:p>
          <a:pPr>
            <a:defRPr sz="1400" b="0" i="0" u="none" strike="noStrike" kern="1200" spc="0" baseline="0">
              <a:solidFill>
                <a:schemeClr val="bg1"/>
              </a:solidFill>
              <a:latin typeface="+mn-lt"/>
              <a:ea typeface="+mn-ea"/>
              <a:cs typeface="+mn-cs"/>
            </a:defRPr>
          </a:pPr>
          <a:endParaRPr lang="es-CO"/>
        </a:p>
      </c:txPr>
    </c:title>
    <c:autoTitleDeleted val="0"/>
    <c:plotArea>
      <c:layout/>
      <c:barChart>
        <c:barDir val="col"/>
        <c:grouping val="clustered"/>
        <c:varyColors val="0"/>
        <c:ser>
          <c:idx val="0"/>
          <c:order val="0"/>
          <c:tx>
            <c:strRef>
              <c:f>PQSRD!$I$246</c:f>
              <c:strCache>
                <c:ptCount val="1"/>
                <c:pt idx="0">
                  <c:v>Porcentaje de Opotunidad 2025</c:v>
                </c:pt>
              </c:strCache>
            </c:strRef>
          </c:tx>
          <c:spPr>
            <a:solidFill>
              <a:schemeClr val="accent1"/>
            </a:solidFill>
            <a:ln>
              <a:noFill/>
            </a:ln>
            <a:effectLst/>
          </c:spPr>
          <c:invertIfNegative val="0"/>
          <c:dLbls>
            <c:dLbl>
              <c:idx val="0"/>
              <c:tx>
                <c:rich>
                  <a:bodyPr/>
                  <a:lstStyle/>
                  <a:p>
                    <a:fld id="{DA609888-F811-4A99-882C-83433AE9D1AA}" type="CELLRANGE">
                      <a:rPr lang="en-US" baseline="0"/>
                      <a:pPr/>
                      <a:t>[]</a:t>
                    </a:fld>
                    <a:r>
                      <a:rPr lang="en-US" baseline="0"/>
                      <a:t>; </a:t>
                    </a:r>
                    <a:fld id="{7B4E2A81-EE8D-45E3-A041-C2FB876516B1}" type="VALUE">
                      <a:rPr lang="en-US" baseline="0"/>
                      <a:pPr/>
                      <a:t>[]</a:t>
                    </a:fld>
                    <a:endParaRPr lang="en-US" baseline="0"/>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E9CC-4294-87DA-77A53E3B6E0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PQSRD!$H$245:$K$245</c:f>
              <c:multiLvlStrCache>
                <c:ptCount val="1"/>
                <c:lvl/>
                <c:lvl>
                  <c:pt idx="0">
                    <c:v>Año 2026</c:v>
                  </c:pt>
                </c:lvl>
                <c:lvl/>
                <c:lvl>
                  <c:pt idx="0">
                    <c:v>Año 2025</c:v>
                  </c:pt>
                </c:lvl>
              </c:multiLvlStrCache>
            </c:multiLvlStrRef>
          </c:cat>
          <c:val>
            <c:numRef>
              <c:f>PQSRD!$I$271</c:f>
              <c:numCache>
                <c:formatCode>0.00%</c:formatCode>
                <c:ptCount val="1"/>
                <c:pt idx="0">
                  <c:v>0.99847899313262134</c:v>
                </c:pt>
              </c:numCache>
            </c:numRef>
          </c:val>
          <c:extLst>
            <c:ext xmlns:c15="http://schemas.microsoft.com/office/drawing/2012/chart" uri="{02D57815-91ED-43cb-92C2-25804820EDAC}">
              <c15:datalabelsRange>
                <c15:f>PQSRD!$H$245</c15:f>
                <c15:dlblRangeCache>
                  <c:ptCount val="1"/>
                  <c:pt idx="0">
                    <c:v>Año 2025</c:v>
                  </c:pt>
                </c15:dlblRangeCache>
              </c15:datalabelsRange>
            </c:ext>
            <c:ext xmlns:c16="http://schemas.microsoft.com/office/drawing/2014/chart" uri="{C3380CC4-5D6E-409C-BE32-E72D297353CC}">
              <c16:uniqueId val="{0000000A-E9CC-4294-87DA-77A53E3B6E0B}"/>
            </c:ext>
          </c:extLst>
        </c:ser>
        <c:ser>
          <c:idx val="1"/>
          <c:order val="1"/>
          <c:tx>
            <c:strRef>
              <c:f>PQSRD!$K$246</c:f>
              <c:strCache>
                <c:ptCount val="1"/>
                <c:pt idx="0">
                  <c:v>Porcentaje de Opotunidad 2026</c:v>
                </c:pt>
              </c:strCache>
            </c:strRef>
          </c:tx>
          <c:spPr>
            <a:solidFill>
              <a:schemeClr val="accent2"/>
            </a:solidFill>
            <a:ln>
              <a:noFill/>
            </a:ln>
            <a:effectLst/>
          </c:spPr>
          <c:invertIfNegative val="0"/>
          <c:dLbls>
            <c:dLbl>
              <c:idx val="0"/>
              <c:tx>
                <c:rich>
                  <a:bodyPr/>
                  <a:lstStyle/>
                  <a:p>
                    <a:fld id="{1C6652F9-78A7-4D64-B5BF-247F0B730A70}" type="CELLRANGE">
                      <a:rPr lang="en-US" baseline="0"/>
                      <a:pPr/>
                      <a:t>[]</a:t>
                    </a:fld>
                    <a:r>
                      <a:rPr lang="en-US" baseline="0"/>
                      <a:t>; </a:t>
                    </a:r>
                    <a:fld id="{6D94600A-2B79-4307-A891-F90E97458E8F}" type="VALUE">
                      <a:rPr lang="en-US" baseline="0"/>
                      <a:pPr/>
                      <a:t>[]</a:t>
                    </a:fld>
                    <a:endParaRPr lang="en-US" baseline="0"/>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E9CC-4294-87DA-77A53E3B6E0B}"/>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PQSRD!$H$245:$K$245</c:f>
              <c:multiLvlStrCache>
                <c:ptCount val="1"/>
                <c:lvl/>
                <c:lvl>
                  <c:pt idx="0">
                    <c:v>Año 2026</c:v>
                  </c:pt>
                </c:lvl>
                <c:lvl/>
                <c:lvl>
                  <c:pt idx="0">
                    <c:v>Año 2025</c:v>
                  </c:pt>
                </c:lvl>
              </c:multiLvlStrCache>
            </c:multiLvlStrRef>
          </c:cat>
          <c:val>
            <c:numRef>
              <c:f>PQSRD!$K$271</c:f>
              <c:numCache>
                <c:formatCode>0.00%</c:formatCode>
                <c:ptCount val="1"/>
                <c:pt idx="0">
                  <c:v>0.9990296161161355</c:v>
                </c:pt>
              </c:numCache>
            </c:numRef>
          </c:val>
          <c:extLst>
            <c:ext xmlns:c15="http://schemas.microsoft.com/office/drawing/2012/chart" uri="{02D57815-91ED-43cb-92C2-25804820EDAC}">
              <c15:datalabelsRange>
                <c15:f>PQSRD!$J$245</c15:f>
                <c15:dlblRangeCache>
                  <c:ptCount val="1"/>
                  <c:pt idx="0">
                    <c:v>Año 2026</c:v>
                  </c:pt>
                </c15:dlblRangeCache>
              </c15:datalabelsRange>
            </c:ext>
            <c:ext xmlns:c16="http://schemas.microsoft.com/office/drawing/2014/chart" uri="{C3380CC4-5D6E-409C-BE32-E72D297353CC}">
              <c16:uniqueId val="{0000000C-E9CC-4294-87DA-77A53E3B6E0B}"/>
            </c:ext>
          </c:extLst>
        </c:ser>
        <c:dLbls>
          <c:dLblPos val="outEnd"/>
          <c:showLegendKey val="0"/>
          <c:showVal val="1"/>
          <c:showCatName val="0"/>
          <c:showSerName val="0"/>
          <c:showPercent val="0"/>
          <c:showBubbleSize val="0"/>
        </c:dLbls>
        <c:gapWidth val="219"/>
        <c:overlap val="-27"/>
        <c:axId val="1160024512"/>
        <c:axId val="1160019712"/>
      </c:barChart>
      <c:catAx>
        <c:axId val="1160024512"/>
        <c:scaling>
          <c:orientation val="minMax"/>
        </c:scaling>
        <c:delete val="1"/>
        <c:axPos val="b"/>
        <c:numFmt formatCode="General" sourceLinked="1"/>
        <c:majorTickMark val="none"/>
        <c:minorTickMark val="none"/>
        <c:tickLblPos val="nextTo"/>
        <c:crossAx val="1160019712"/>
        <c:crosses val="autoZero"/>
        <c:auto val="1"/>
        <c:lblAlgn val="ctr"/>
        <c:lblOffset val="100"/>
        <c:noMultiLvlLbl val="0"/>
      </c:catAx>
      <c:valAx>
        <c:axId val="116001971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6002451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cap="all" baseline="0">
                <a:solidFill>
                  <a:schemeClr val="tx1">
                    <a:lumMod val="65000"/>
                    <a:lumOff val="35000"/>
                  </a:schemeClr>
                </a:solidFill>
                <a:latin typeface="+mn-lt"/>
                <a:ea typeface="+mn-ea"/>
                <a:cs typeface="+mn-cs"/>
              </a:defRPr>
            </a:pPr>
            <a:r>
              <a:rPr lang="es-CO" sz="1000">
                <a:latin typeface="Arial" panose="020B0604020202020204" pitchFamily="34" charset="0"/>
                <a:cs typeface="Arial" panose="020B0604020202020204" pitchFamily="34" charset="0"/>
              </a:rPr>
              <a:t>Encuesta Nivel de satisfaccion SIE de PQSR DIAN. </a:t>
            </a:r>
          </a:p>
        </c:rich>
      </c:tx>
      <c:layout>
        <c:manualLayout>
          <c:xMode val="edge"/>
          <c:yMode val="edge"/>
          <c:x val="0.14976440757891135"/>
          <c:y val="9.3158669386117377E-3"/>
        </c:manualLayout>
      </c:layout>
      <c:overlay val="0"/>
      <c:spPr>
        <a:noFill/>
        <a:ln>
          <a:noFill/>
        </a:ln>
        <a:effectLst/>
      </c:spPr>
      <c:txPr>
        <a:bodyPr rot="0" spcFirstLastPara="1" vertOverflow="ellipsis" vert="horz" wrap="square" anchor="ctr" anchorCtr="1"/>
        <a:lstStyle/>
        <a:p>
          <a:pPr>
            <a:defRPr sz="1000" b="1" i="0" u="none" strike="noStrike" kern="1200" cap="all"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3.2175973406756521E-2"/>
          <c:y val="9.8327988753664219E-2"/>
          <c:w val="0.89653949653808362"/>
          <c:h val="0.77409466859245957"/>
        </c:manualLayout>
      </c:layout>
      <c:barChart>
        <c:barDir val="col"/>
        <c:grouping val="clustered"/>
        <c:varyColors val="0"/>
        <c:ser>
          <c:idx val="0"/>
          <c:order val="0"/>
          <c:tx>
            <c:strRef>
              <c:f>'Encuesta PQSRD II Trime 2026'!$C$38</c:f>
              <c:strCache>
                <c:ptCount val="1"/>
                <c:pt idx="0">
                  <c:v>TOTAL</c:v>
                </c:pt>
              </c:strCache>
            </c:strRef>
          </c:tx>
          <c:spPr>
            <a:solidFill>
              <a:schemeClr val="accent2"/>
            </a:solidFill>
            <a:ln>
              <a:noFill/>
            </a:ln>
            <a:effectLst>
              <a:outerShdw blurRad="63500" sx="102000" sy="102000" algn="ctr" rotWithShape="0">
                <a:prstClr val="black">
                  <a:alpha val="20000"/>
                </a:prstClr>
              </a:outerShdw>
            </a:effectLst>
            <a:scene3d>
              <a:camera prst="orthographicFront"/>
              <a:lightRig rig="threePt" dir="t"/>
            </a:scene3d>
            <a:sp3d prstMaterial="metal">
              <a:bevelT/>
              <a:bevelB/>
            </a:sp3d>
          </c:spPr>
          <c:invertIfNegative val="0"/>
          <c:dPt>
            <c:idx val="0"/>
            <c:invertIfNegative val="0"/>
            <c:bubble3D val="0"/>
            <c:spPr>
              <a:solidFill>
                <a:schemeClr val="accent2"/>
              </a:solidFill>
              <a:ln>
                <a:noFill/>
              </a:ln>
              <a:effectLst>
                <a:outerShdw blurRad="63500" sx="102000" sy="102000" algn="ctr" rotWithShape="0">
                  <a:schemeClr val="bg1">
                    <a:alpha val="20000"/>
                  </a:schemeClr>
                </a:outerShdw>
              </a:effectLst>
              <a:scene3d>
                <a:camera prst="orthographicFront"/>
                <a:lightRig rig="threePt" dir="t"/>
              </a:scene3d>
              <a:sp3d prstMaterial="metal">
                <a:bevelT/>
                <a:bevelB/>
              </a:sp3d>
            </c:spPr>
            <c:extLst>
              <c:ext xmlns:c16="http://schemas.microsoft.com/office/drawing/2014/chart" uri="{C3380CC4-5D6E-409C-BE32-E72D297353CC}">
                <c16:uniqueId val="{00000001-7CF6-4F86-9A9F-20FE81023FE8}"/>
              </c:ext>
            </c:extLst>
          </c:dPt>
          <c:dPt>
            <c:idx val="1"/>
            <c:invertIfNegative val="0"/>
            <c:bubble3D val="0"/>
            <c:spPr>
              <a:solidFill>
                <a:schemeClr val="accent2"/>
              </a:solidFill>
              <a:ln>
                <a:noFill/>
              </a:ln>
              <a:effectLst>
                <a:outerShdw blurRad="63500" sx="102000" sy="102000" algn="ctr" rotWithShape="0">
                  <a:prstClr val="black">
                    <a:alpha val="20000"/>
                  </a:prstClr>
                </a:outerShdw>
              </a:effectLst>
              <a:scene3d>
                <a:camera prst="orthographicFront"/>
                <a:lightRig rig="threePt" dir="t"/>
              </a:scene3d>
              <a:sp3d prstMaterial="metal">
                <a:bevelT/>
                <a:bevelB/>
              </a:sp3d>
            </c:spPr>
            <c:extLst>
              <c:ext xmlns:c16="http://schemas.microsoft.com/office/drawing/2014/chart" uri="{C3380CC4-5D6E-409C-BE32-E72D297353CC}">
                <c16:uniqueId val="{00000003-7CF6-4F86-9A9F-20FE81023FE8}"/>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'Encuesta PQSRD II Trime 2026'!$B$39:$B$40</c:f>
              <c:strCache>
                <c:ptCount val="2"/>
                <c:pt idx="0">
                  <c:v>Si</c:v>
                </c:pt>
                <c:pt idx="1">
                  <c:v>No</c:v>
                </c:pt>
              </c:strCache>
            </c:strRef>
          </c:cat>
          <c:val>
            <c:numRef>
              <c:f>'Encuesta PQSRD II Trime 2026'!$C$39:$C$40</c:f>
              <c:numCache>
                <c:formatCode>#,##0</c:formatCode>
                <c:ptCount val="2"/>
                <c:pt idx="0">
                  <c:v>376</c:v>
                </c:pt>
                <c:pt idx="1">
                  <c:v>3689</c:v>
                </c:pt>
              </c:numCache>
            </c:numRef>
          </c:val>
          <c:extLst>
            <c:ext xmlns:c16="http://schemas.microsoft.com/office/drawing/2014/chart" uri="{C3380CC4-5D6E-409C-BE32-E72D297353CC}">
              <c16:uniqueId val="{00000004-21B8-4702-92B3-CFCFB4D99A1A}"/>
            </c:ext>
          </c:extLst>
        </c:ser>
        <c:dLbls>
          <c:showLegendKey val="0"/>
          <c:showVal val="0"/>
          <c:showCatName val="0"/>
          <c:showSerName val="0"/>
          <c:showPercent val="0"/>
          <c:showBubbleSize val="0"/>
        </c:dLbls>
        <c:gapWidth val="100"/>
        <c:axId val="514451536"/>
        <c:axId val="514456456"/>
        <c:extLst/>
      </c:barChart>
      <c:catAx>
        <c:axId val="514451536"/>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14456456"/>
        <c:crosses val="autoZero"/>
        <c:auto val="1"/>
        <c:lblAlgn val="ctr"/>
        <c:lblOffset val="100"/>
        <c:noMultiLvlLbl val="0"/>
      </c:catAx>
      <c:valAx>
        <c:axId val="5144564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144515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cap="all" baseline="0">
                <a:solidFill>
                  <a:schemeClr val="tx1">
                    <a:lumMod val="65000"/>
                    <a:lumOff val="35000"/>
                  </a:schemeClr>
                </a:solidFill>
                <a:latin typeface="+mn-lt"/>
                <a:ea typeface="+mn-ea"/>
                <a:cs typeface="+mn-cs"/>
              </a:defRPr>
            </a:pPr>
            <a:r>
              <a:rPr lang="es-CO" sz="1000">
                <a:latin typeface="Arial" panose="020B0604020202020204" pitchFamily="34" charset="0"/>
                <a:cs typeface="Arial" panose="020B0604020202020204" pitchFamily="34" charset="0"/>
              </a:rPr>
              <a:t>Encuesta Nivel de satisfaccion SIE de PQSR DIAN. </a:t>
            </a:r>
          </a:p>
        </c:rich>
      </c:tx>
      <c:layout>
        <c:manualLayout>
          <c:xMode val="edge"/>
          <c:yMode val="edge"/>
          <c:x val="0.41160919498942938"/>
          <c:y val="4.9141309566492535E-2"/>
        </c:manualLayout>
      </c:layout>
      <c:overlay val="0"/>
      <c:spPr>
        <a:noFill/>
        <a:ln>
          <a:noFill/>
        </a:ln>
        <a:effectLst/>
      </c:spPr>
      <c:txPr>
        <a:bodyPr rot="0" spcFirstLastPara="1" vertOverflow="ellipsis" vert="horz" wrap="square" anchor="ctr" anchorCtr="1"/>
        <a:lstStyle/>
        <a:p>
          <a:pPr>
            <a:defRPr sz="1000" b="1" i="0" u="none" strike="noStrike" kern="1200" cap="all"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3.2130739614577276E-2"/>
          <c:y val="9.5935844130878967E-2"/>
          <c:w val="0.42766392229563138"/>
          <c:h val="0.9431890208614655"/>
        </c:manualLayout>
      </c:layout>
      <c:pieChart>
        <c:varyColors val="1"/>
        <c:ser>
          <c:idx val="0"/>
          <c:order val="0"/>
          <c:tx>
            <c:strRef>
              <c:f>'[3]DATOS Y GRAFICAS'!$B$61</c:f>
              <c:strCache>
                <c:ptCount val="1"/>
                <c:pt idx="0">
                  <c:v>3.¿Su petición fue resuelta dentro del término (tiempo) esperado?</c:v>
                </c:pt>
              </c:strCache>
            </c:strRef>
          </c:tx>
          <c:explosion val="15"/>
          <c:dPt>
            <c:idx val="0"/>
            <c:bubble3D val="0"/>
            <c:spPr>
              <a:solidFill>
                <a:schemeClr val="accent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B1A9-4B2E-B281-B179D03EEC27}"/>
              </c:ext>
            </c:extLst>
          </c:dPt>
          <c:dPt>
            <c:idx val="1"/>
            <c:bubble3D val="0"/>
            <c:spPr>
              <a:solidFill>
                <a:schemeClr val="accent5"/>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B1A9-4B2E-B281-B179D03EEC27}"/>
              </c:ext>
            </c:extLst>
          </c:dPt>
          <c:dLbls>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6="http://schemas.microsoft.com/office/drawing/2014/chart" uri="{C3380CC4-5D6E-409C-BE32-E72D297353CC}">
                  <c16:uniqueId val="{00000001-B1A9-4B2E-B281-B179D03EEC27}"/>
                </c:ext>
              </c:extLst>
            </c:dLbl>
            <c:dLbl>
              <c:idx val="1"/>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6="http://schemas.microsoft.com/office/drawing/2014/chart" uri="{C3380CC4-5D6E-409C-BE32-E72D297353CC}">
                  <c16:uniqueId val="{00000003-B1A9-4B2E-B281-B179D03EEC27}"/>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'[3]DATOS Y GRAFICAS'!$B$63:$B$64</c:f>
              <c:strCache>
                <c:ptCount val="2"/>
                <c:pt idx="0">
                  <c:v>Si</c:v>
                </c:pt>
                <c:pt idx="1">
                  <c:v>No</c:v>
                </c:pt>
              </c:strCache>
            </c:strRef>
          </c:cat>
          <c:val>
            <c:numRef>
              <c:f>'[3]DATOS Y GRAFICAS'!$D$63:$D$64</c:f>
              <c:numCache>
                <c:formatCode>General</c:formatCode>
                <c:ptCount val="2"/>
                <c:pt idx="0">
                  <c:v>0.73603936039360396</c:v>
                </c:pt>
                <c:pt idx="1">
                  <c:v>0.26396063960639604</c:v>
                </c:pt>
              </c:numCache>
            </c:numRef>
          </c:val>
          <c:extLst>
            <c:ext xmlns:c16="http://schemas.microsoft.com/office/drawing/2014/chart" uri="{C3380CC4-5D6E-409C-BE32-E72D297353CC}">
              <c16:uniqueId val="{00000004-B1A9-4B2E-B281-B179D03EEC27}"/>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lang="es-CO"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Entry>
      <c:layout>
        <c:manualLayout>
          <c:xMode val="edge"/>
          <c:yMode val="edge"/>
          <c:x val="0.63461422233286158"/>
          <c:y val="0.19442083833197071"/>
          <c:w val="0.3544512159030907"/>
          <c:h val="0.57607254113563255"/>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cap="all" baseline="0">
                <a:solidFill>
                  <a:schemeClr val="tx1">
                    <a:lumMod val="65000"/>
                    <a:lumOff val="35000"/>
                  </a:schemeClr>
                </a:solidFill>
                <a:latin typeface="+mn-lt"/>
                <a:ea typeface="+mn-ea"/>
                <a:cs typeface="+mn-cs"/>
              </a:defRPr>
            </a:pPr>
            <a:r>
              <a:rPr lang="es-CO" sz="1000">
                <a:latin typeface="Arial" panose="020B0604020202020204" pitchFamily="34" charset="0"/>
                <a:cs typeface="Arial" panose="020B0604020202020204" pitchFamily="34" charset="0"/>
              </a:rPr>
              <a:t>Encuesta Nivel de satisfaccion SIE de PQSR DIAN. </a:t>
            </a:r>
          </a:p>
        </c:rich>
      </c:tx>
      <c:layout>
        <c:manualLayout>
          <c:xMode val="edge"/>
          <c:yMode val="edge"/>
          <c:x val="0.41160919498942938"/>
          <c:y val="4.9141309566492535E-2"/>
        </c:manualLayout>
      </c:layout>
      <c:overlay val="0"/>
      <c:spPr>
        <a:noFill/>
        <a:ln>
          <a:noFill/>
        </a:ln>
        <a:effectLst/>
      </c:spPr>
      <c:txPr>
        <a:bodyPr rot="0" spcFirstLastPara="1" vertOverflow="ellipsis" vert="horz" wrap="square" anchor="ctr" anchorCtr="1"/>
        <a:lstStyle/>
        <a:p>
          <a:pPr>
            <a:defRPr sz="1000" b="1" i="0" u="none" strike="noStrike" kern="1200" cap="all"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3.2130739614577276E-2"/>
          <c:y val="9.5935844130878967E-2"/>
          <c:w val="0.42766392229563138"/>
          <c:h val="0.9431890208614655"/>
        </c:manualLayout>
      </c:layout>
      <c:pieChart>
        <c:varyColors val="1"/>
        <c:ser>
          <c:idx val="0"/>
          <c:order val="0"/>
          <c:tx>
            <c:strRef>
              <c:f>'[3]DATOS Y GRAFICAS'!$B$12</c:f>
              <c:strCache>
                <c:ptCount val="1"/>
                <c:pt idx="0">
                  <c:v>1.¿Cómo fue su experiencia al radicar la solicitud?</c:v>
                </c:pt>
              </c:strCache>
            </c:strRef>
          </c:tx>
          <c:spPr>
            <a:scene3d>
              <a:camera prst="orthographicFront"/>
              <a:lightRig rig="threePt" dir="t"/>
            </a:scene3d>
            <a:sp3d prstMaterial="matte">
              <a:bevelT w="63500" h="63500" prst="artDeco"/>
              <a:contourClr>
                <a:srgbClr val="000000"/>
              </a:contourClr>
            </a:sp3d>
          </c:spPr>
          <c:explosion val="15"/>
          <c:dPt>
            <c:idx val="0"/>
            <c:bubble3D val="0"/>
            <c:spPr>
              <a:solidFill>
                <a:schemeClr val="accent6"/>
              </a:solidFill>
              <a:ln>
                <a:noFill/>
              </a:ln>
              <a:effectLst>
                <a:outerShdw blurRad="63500" sx="102000" sy="102000" algn="ctr" rotWithShape="0">
                  <a:prstClr val="black">
                    <a:alpha val="20000"/>
                  </a:prstClr>
                </a:outerShdw>
              </a:effectLst>
              <a:scene3d>
                <a:camera prst="orthographicFront"/>
                <a:lightRig rig="threePt" dir="t"/>
              </a:scene3d>
              <a:sp3d prstMaterial="matte">
                <a:bevelT w="63500" h="63500" prst="artDeco"/>
                <a:contourClr>
                  <a:srgbClr val="000000"/>
                </a:contourClr>
              </a:sp3d>
            </c:spPr>
            <c:extLst>
              <c:ext xmlns:c16="http://schemas.microsoft.com/office/drawing/2014/chart" uri="{C3380CC4-5D6E-409C-BE32-E72D297353CC}">
                <c16:uniqueId val="{00000001-1CE2-4427-B57E-B7EF4419588C}"/>
              </c:ext>
            </c:extLst>
          </c:dPt>
          <c:dPt>
            <c:idx val="1"/>
            <c:bubble3D val="0"/>
            <c:spPr>
              <a:solidFill>
                <a:schemeClr val="accent5"/>
              </a:solidFill>
              <a:ln>
                <a:noFill/>
              </a:ln>
              <a:effectLst>
                <a:outerShdw blurRad="63500" sx="102000" sy="102000" algn="ctr" rotWithShape="0">
                  <a:prstClr val="black">
                    <a:alpha val="20000"/>
                  </a:prstClr>
                </a:outerShdw>
              </a:effectLst>
              <a:scene3d>
                <a:camera prst="orthographicFront"/>
                <a:lightRig rig="threePt" dir="t"/>
              </a:scene3d>
              <a:sp3d prstMaterial="matte">
                <a:bevelT w="63500" h="63500" prst="artDeco"/>
                <a:contourClr>
                  <a:srgbClr val="000000"/>
                </a:contourClr>
              </a:sp3d>
            </c:spPr>
            <c:extLst>
              <c:ext xmlns:c16="http://schemas.microsoft.com/office/drawing/2014/chart" uri="{C3380CC4-5D6E-409C-BE32-E72D297353CC}">
                <c16:uniqueId val="{00000003-1CE2-4427-B57E-B7EF4419588C}"/>
              </c:ext>
            </c:extLst>
          </c:dPt>
          <c:dPt>
            <c:idx val="2"/>
            <c:bubble3D val="0"/>
            <c:spPr>
              <a:solidFill>
                <a:schemeClr val="accent4"/>
              </a:solidFill>
              <a:ln>
                <a:noFill/>
              </a:ln>
              <a:effectLst>
                <a:outerShdw blurRad="63500" sx="102000" sy="102000" algn="ctr" rotWithShape="0">
                  <a:prstClr val="black">
                    <a:alpha val="20000"/>
                  </a:prstClr>
                </a:outerShdw>
              </a:effectLst>
              <a:scene3d>
                <a:camera prst="orthographicFront"/>
                <a:lightRig rig="threePt" dir="t"/>
              </a:scene3d>
              <a:sp3d prstMaterial="matte">
                <a:bevelT w="63500" h="63500" prst="artDeco"/>
                <a:contourClr>
                  <a:srgbClr val="000000"/>
                </a:contourClr>
              </a:sp3d>
            </c:spPr>
            <c:extLst>
              <c:ext xmlns:c16="http://schemas.microsoft.com/office/drawing/2014/chart" uri="{C3380CC4-5D6E-409C-BE32-E72D297353CC}">
                <c16:uniqueId val="{00000005-1CE2-4427-B57E-B7EF4419588C}"/>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bg1"/>
                      </a:solidFill>
                      <a:latin typeface="Arial" panose="020B0604020202020204" pitchFamily="34" charset="0"/>
                      <a:ea typeface="+mn-ea"/>
                      <a:cs typeface="Arial" panose="020B0604020202020204" pitchFamily="34" charset="0"/>
                    </a:defRPr>
                  </a:pPr>
                  <a:endParaRPr lang="es-CO"/>
                </a:p>
              </c:txPr>
              <c:dLblPos val="bestFit"/>
              <c:showLegendKey val="0"/>
              <c:showVal val="1"/>
              <c:showCatName val="0"/>
              <c:showSerName val="0"/>
              <c:showPercent val="0"/>
              <c:showBubbleSize val="0"/>
              <c:extLst>
                <c:ext xmlns:c16="http://schemas.microsoft.com/office/drawing/2014/chart" uri="{C3380CC4-5D6E-409C-BE32-E72D297353CC}">
                  <c16:uniqueId val="{00000001-1CE2-4427-B57E-B7EF4419588C}"/>
                </c:ext>
              </c:extLst>
            </c:dLbl>
            <c:dLbl>
              <c:idx val="1"/>
              <c:numFmt formatCode="#,##0.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bg1"/>
                      </a:solidFill>
                      <a:latin typeface="Arial" panose="020B0604020202020204" pitchFamily="34" charset="0"/>
                      <a:ea typeface="+mn-ea"/>
                      <a:cs typeface="Arial" panose="020B0604020202020204" pitchFamily="34" charset="0"/>
                    </a:defRPr>
                  </a:pPr>
                  <a:endParaRPr lang="es-CO"/>
                </a:p>
              </c:txPr>
              <c:dLblPos val="bestFit"/>
              <c:showLegendKey val="0"/>
              <c:showVal val="1"/>
              <c:showCatName val="0"/>
              <c:showSerName val="0"/>
              <c:showPercent val="0"/>
              <c:showBubbleSize val="0"/>
              <c:extLst>
                <c:ext xmlns:c16="http://schemas.microsoft.com/office/drawing/2014/chart" uri="{C3380CC4-5D6E-409C-BE32-E72D297353CC}">
                  <c16:uniqueId val="{00000003-1CE2-4427-B57E-B7EF4419588C}"/>
                </c:ext>
              </c:extLst>
            </c:dLbl>
            <c:dLbl>
              <c:idx val="2"/>
              <c:numFmt formatCode="#,##0.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CO"/>
                </a:p>
              </c:txPr>
              <c:dLblPos val="bestFit"/>
              <c:showLegendKey val="0"/>
              <c:showVal val="1"/>
              <c:showCatName val="0"/>
              <c:showSerName val="0"/>
              <c:showPercent val="0"/>
              <c:showBubbleSize val="0"/>
              <c:extLst>
                <c:ext xmlns:c16="http://schemas.microsoft.com/office/drawing/2014/chart" uri="{C3380CC4-5D6E-409C-BE32-E72D297353CC}">
                  <c16:uniqueId val="{00000005-1CE2-4427-B57E-B7EF4419588C}"/>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'[3]DATOS Y GRAFICAS'!$B$14:$B$16</c:f>
              <c:strCache>
                <c:ptCount val="3"/>
                <c:pt idx="0">
                  <c:v>Díficil</c:v>
                </c:pt>
                <c:pt idx="1">
                  <c:v>Fácil</c:v>
                </c:pt>
                <c:pt idx="2">
                  <c:v>Otros</c:v>
                </c:pt>
              </c:strCache>
            </c:strRef>
          </c:cat>
          <c:val>
            <c:numRef>
              <c:f>'[3]DATOS Y GRAFICAS'!$D$14:$D$16</c:f>
              <c:numCache>
                <c:formatCode>General</c:formatCode>
                <c:ptCount val="3"/>
                <c:pt idx="0">
                  <c:v>0.1045510455104551</c:v>
                </c:pt>
                <c:pt idx="1">
                  <c:v>0.85977859778597787</c:v>
                </c:pt>
                <c:pt idx="2">
                  <c:v>3.5670356703567038E-2</c:v>
                </c:pt>
              </c:numCache>
            </c:numRef>
          </c:val>
          <c:extLst>
            <c:ext xmlns:c16="http://schemas.microsoft.com/office/drawing/2014/chart" uri="{C3380CC4-5D6E-409C-BE32-E72D297353CC}">
              <c16:uniqueId val="{00000006-1CE2-4427-B57E-B7EF4419588C}"/>
            </c:ext>
          </c:extLst>
        </c:ser>
        <c:dLbls>
          <c:showLegendKey val="0"/>
          <c:showVal val="0"/>
          <c:showCatName val="0"/>
          <c:showSerName val="0"/>
          <c:showPercent val="0"/>
          <c:showBubbleSize val="0"/>
          <c:showLeaderLines val="1"/>
        </c:dLbls>
        <c:firstSliceAng val="0"/>
      </c:pieChart>
      <c:spPr>
        <a:noFill/>
        <a:ln>
          <a:noFill/>
        </a:ln>
        <a:effectLst/>
      </c:spPr>
    </c:plotArea>
    <c:legend>
      <c:legendPos val="r"/>
      <c:legendEntry>
        <c:idx val="0"/>
        <c:txPr>
          <a:bodyPr rot="0" spcFirstLastPara="1" vertOverflow="ellipsis" vert="horz" wrap="square" anchor="ctr" anchorCtr="1"/>
          <a:lstStyle/>
          <a:p>
            <a:pPr>
              <a:defRPr lang="es-CO"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Entry>
      <c:layout>
        <c:manualLayout>
          <c:xMode val="edge"/>
          <c:yMode val="edge"/>
          <c:x val="0.63461422233286158"/>
          <c:y val="0.19442083833197071"/>
          <c:w val="0.3544512159030907"/>
          <c:h val="0.57607254113563255"/>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00" b="1" i="0" u="none" strike="noStrike" kern="1200" cap="all" baseline="0">
                <a:solidFill>
                  <a:schemeClr val="tx1">
                    <a:lumMod val="65000"/>
                    <a:lumOff val="35000"/>
                  </a:schemeClr>
                </a:solidFill>
                <a:latin typeface="+mn-lt"/>
                <a:ea typeface="+mn-ea"/>
                <a:cs typeface="+mn-cs"/>
              </a:defRPr>
            </a:pPr>
            <a:r>
              <a:rPr lang="es-CO" sz="1000">
                <a:latin typeface="Arial" panose="020B0604020202020204" pitchFamily="34" charset="0"/>
                <a:cs typeface="Arial" panose="020B0604020202020204" pitchFamily="34" charset="0"/>
              </a:rPr>
              <a:t>Encuesta Nivel de satisfaccion SIE de PQSR DIAN. </a:t>
            </a:r>
          </a:p>
        </c:rich>
      </c:tx>
      <c:layout>
        <c:manualLayout>
          <c:xMode val="edge"/>
          <c:yMode val="edge"/>
          <c:x val="0.41160919498942938"/>
          <c:y val="4.9141309566492535E-2"/>
        </c:manualLayout>
      </c:layout>
      <c:overlay val="0"/>
      <c:spPr>
        <a:noFill/>
        <a:ln>
          <a:noFill/>
        </a:ln>
        <a:effectLst/>
      </c:spPr>
      <c:txPr>
        <a:bodyPr rot="0" spcFirstLastPara="1" vertOverflow="ellipsis" vert="horz" wrap="square" anchor="ctr" anchorCtr="1"/>
        <a:lstStyle/>
        <a:p>
          <a:pPr>
            <a:defRPr sz="1000" b="1" i="0" u="none" strike="noStrike" kern="1200" cap="all"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3.2130739614577276E-2"/>
          <c:y val="9.5935844130878967E-2"/>
          <c:w val="0.42766392229563138"/>
          <c:h val="0.9431890208614655"/>
        </c:manualLayout>
      </c:layout>
      <c:pieChart>
        <c:varyColors val="1"/>
        <c:ser>
          <c:idx val="0"/>
          <c:order val="0"/>
          <c:tx>
            <c:strRef>
              <c:f>'[3]DATOS Y GRAFICAS'!$C$85:$C$86</c:f>
              <c:strCache>
                <c:ptCount val="2"/>
                <c:pt idx="1">
                  <c:v>TOTAL</c:v>
                </c:pt>
              </c:strCache>
            </c:strRef>
          </c:tx>
          <c:dPt>
            <c:idx val="0"/>
            <c:bubble3D val="0"/>
            <c:spPr>
              <a:solidFill>
                <a:schemeClr val="accent6"/>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D4C3-479E-8E7B-EEC57B4F2A4C}"/>
              </c:ext>
            </c:extLst>
          </c:dPt>
          <c:dPt>
            <c:idx val="1"/>
            <c:bubble3D val="0"/>
            <c:spPr>
              <a:solidFill>
                <a:schemeClr val="accent5"/>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3-D4C3-479E-8E7B-EEC57B4F2A4C}"/>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bg1"/>
                      </a:solidFill>
                      <a:latin typeface="Arial" panose="020B0604020202020204" pitchFamily="34" charset="0"/>
                      <a:ea typeface="+mn-ea"/>
                      <a:cs typeface="Arial" panose="020B0604020202020204" pitchFamily="34" charset="0"/>
                    </a:defRPr>
                  </a:pPr>
                  <a:endParaRPr lang="es-CO"/>
                </a:p>
              </c:txPr>
              <c:dLblPos val="bestFit"/>
              <c:showLegendKey val="0"/>
              <c:showVal val="1"/>
              <c:showCatName val="0"/>
              <c:showSerName val="0"/>
              <c:showPercent val="0"/>
              <c:showBubbleSize val="0"/>
              <c:extLst>
                <c:ext xmlns:c16="http://schemas.microsoft.com/office/drawing/2014/chart" uri="{C3380CC4-5D6E-409C-BE32-E72D297353CC}">
                  <c16:uniqueId val="{00000001-D4C3-479E-8E7B-EEC57B4F2A4C}"/>
                </c:ext>
              </c:extLst>
            </c:dLbl>
            <c:dLbl>
              <c:idx val="1"/>
              <c:numFmt formatCode="#,##0.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bg1"/>
                      </a:solidFill>
                      <a:latin typeface="Arial" panose="020B0604020202020204" pitchFamily="34" charset="0"/>
                      <a:ea typeface="+mn-ea"/>
                      <a:cs typeface="Arial" panose="020B0604020202020204" pitchFamily="34" charset="0"/>
                    </a:defRPr>
                  </a:pPr>
                  <a:endParaRPr lang="es-CO"/>
                </a:p>
              </c:txPr>
              <c:dLblPos val="bestFit"/>
              <c:showLegendKey val="0"/>
              <c:showVal val="1"/>
              <c:showCatName val="0"/>
              <c:showSerName val="0"/>
              <c:showPercent val="0"/>
              <c:showBubbleSize val="0"/>
              <c:extLst>
                <c:ext xmlns:c16="http://schemas.microsoft.com/office/drawing/2014/chart" uri="{C3380CC4-5D6E-409C-BE32-E72D297353CC}">
                  <c16:uniqueId val="{00000003-D4C3-479E-8E7B-EEC57B4F2A4C}"/>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bg1"/>
                    </a:solidFill>
                    <a:latin typeface="Arial" panose="020B0604020202020204" pitchFamily="34" charset="0"/>
                    <a:ea typeface="+mn-ea"/>
                    <a:cs typeface="Arial" panose="020B0604020202020204" pitchFamily="34" charset="0"/>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'[3]DATOS Y GRAFICAS'!$B$87:$B$88</c:f>
              <c:strCache>
                <c:ptCount val="2"/>
                <c:pt idx="0">
                  <c:v>Si</c:v>
                </c:pt>
                <c:pt idx="1">
                  <c:v>No</c:v>
                </c:pt>
              </c:strCache>
            </c:strRef>
          </c:cat>
          <c:val>
            <c:numRef>
              <c:f>'[3]DATOS Y GRAFICAS'!$D$87:$D$88</c:f>
              <c:numCache>
                <c:formatCode>General</c:formatCode>
                <c:ptCount val="2"/>
                <c:pt idx="0">
                  <c:v>0.71832718327183276</c:v>
                </c:pt>
                <c:pt idx="1">
                  <c:v>0.2816728167281673</c:v>
                </c:pt>
              </c:numCache>
            </c:numRef>
          </c:val>
          <c:extLst>
            <c:ext xmlns:c16="http://schemas.microsoft.com/office/drawing/2014/chart" uri="{C3380CC4-5D6E-409C-BE32-E72D297353CC}">
              <c16:uniqueId val="{00000004-D4C3-479E-8E7B-EEC57B4F2A4C}"/>
            </c:ext>
          </c:extLst>
        </c:ser>
        <c:ser>
          <c:idx val="1"/>
          <c:order val="1"/>
          <c:tx>
            <c:strRef>
              <c:f>'[3]DATOS Y GRAFICAS'!$D$85:$D$86</c:f>
              <c:strCache>
                <c:ptCount val="2"/>
                <c:pt idx="1">
                  <c:v>PORCENTAJE</c:v>
                </c:pt>
              </c:strCache>
              <c:extLst xmlns:c15="http://schemas.microsoft.com/office/drawing/2012/chart"/>
            </c:strRef>
          </c:tx>
          <c:dPt>
            <c:idx val="0"/>
            <c:bubble3D val="0"/>
            <c:spPr>
              <a:solidFill>
                <a:schemeClr val="accent6"/>
              </a:solidFill>
              <a:ln>
                <a:noFill/>
              </a:ln>
              <a:effectLst>
                <a:outerShdw blurRad="63500" sx="102000" sy="102000" algn="ctr" rotWithShape="0">
                  <a:prstClr val="black">
                    <a:alpha val="20000"/>
                  </a:prstClr>
                </a:outerShdw>
              </a:effectLst>
            </c:spPr>
            <c:extLst xmlns:c15="http://schemas.microsoft.com/office/drawing/2012/chart">
              <c:ext xmlns:c16="http://schemas.microsoft.com/office/drawing/2014/chart" uri="{C3380CC4-5D6E-409C-BE32-E72D297353CC}">
                <c16:uniqueId val="{00000006-D4C3-479E-8E7B-EEC57B4F2A4C}"/>
              </c:ext>
            </c:extLst>
          </c:dPt>
          <c:dPt>
            <c:idx val="1"/>
            <c:bubble3D val="0"/>
            <c:spPr>
              <a:solidFill>
                <a:schemeClr val="accent5"/>
              </a:solidFill>
              <a:ln>
                <a:noFill/>
              </a:ln>
              <a:effectLst>
                <a:outerShdw blurRad="63500" sx="102000" sy="102000" algn="ctr" rotWithShape="0">
                  <a:prstClr val="black">
                    <a:alpha val="20000"/>
                  </a:prstClr>
                </a:outerShdw>
              </a:effectLst>
            </c:spPr>
            <c:extLst xmlns:c15="http://schemas.microsoft.com/office/drawing/2012/chart">
              <c:ext xmlns:c16="http://schemas.microsoft.com/office/drawing/2014/chart" uri="{C3380CC4-5D6E-409C-BE32-E72D297353CC}">
                <c16:uniqueId val="{00000008-D4C3-479E-8E7B-EEC57B4F2A4C}"/>
              </c:ext>
            </c:extLst>
          </c:dPt>
          <c:dPt>
            <c:idx val="2"/>
            <c:bubble3D val="0"/>
            <c:spPr>
              <a:solidFill>
                <a:schemeClr val="accent4"/>
              </a:solidFill>
              <a:ln>
                <a:noFill/>
              </a:ln>
              <a:effectLst>
                <a:outerShdw blurRad="63500" sx="102000" sy="102000" algn="ctr" rotWithShape="0">
                  <a:prstClr val="black">
                    <a:alpha val="20000"/>
                  </a:prstClr>
                </a:outerShdw>
              </a:effectLst>
            </c:spPr>
            <c:extLst xmlns:c15="http://schemas.microsoft.com/office/drawing/2012/chart">
              <c:ext xmlns:c16="http://schemas.microsoft.com/office/drawing/2014/chart" uri="{C3380CC4-5D6E-409C-BE32-E72D297353CC}">
                <c16:uniqueId val="{0000000A-D4C3-479E-8E7B-EEC57B4F2A4C}"/>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6"/>
                      </a:solidFill>
                      <a:latin typeface="+mn-lt"/>
                      <a:ea typeface="+mn-ea"/>
                      <a:cs typeface="+mn-cs"/>
                    </a:defRPr>
                  </a:pPr>
                  <a:endParaRPr lang="es-CO"/>
                </a:p>
              </c:txPr>
              <c:dLblPos val="bestFit"/>
              <c:showLegendKey val="0"/>
              <c:showVal val="1"/>
              <c:showCatName val="0"/>
              <c:showSerName val="0"/>
              <c:showPercent val="0"/>
              <c:showBubbleSize val="0"/>
              <c:extLst>
                <c:ext xmlns:c16="http://schemas.microsoft.com/office/drawing/2014/chart" uri="{C3380CC4-5D6E-409C-BE32-E72D297353CC}">
                  <c16:uniqueId val="{00000006-D4C3-479E-8E7B-EEC57B4F2A4C}"/>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es-CO"/>
                </a:p>
              </c:txPr>
              <c:dLblPos val="bestFit"/>
              <c:showLegendKey val="0"/>
              <c:showVal val="1"/>
              <c:showCatName val="0"/>
              <c:showSerName val="0"/>
              <c:showPercent val="0"/>
              <c:showBubbleSize val="0"/>
              <c:extLst>
                <c:ext xmlns:c16="http://schemas.microsoft.com/office/drawing/2014/chart" uri="{C3380CC4-5D6E-409C-BE32-E72D297353CC}">
                  <c16:uniqueId val="{00000008-D4C3-479E-8E7B-EEC57B4F2A4C}"/>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4"/>
                      </a:solidFill>
                      <a:latin typeface="+mn-lt"/>
                      <a:ea typeface="+mn-ea"/>
                      <a:cs typeface="+mn-cs"/>
                    </a:defRPr>
                  </a:pPr>
                  <a:endParaRPr lang="es-CO"/>
                </a:p>
              </c:txPr>
              <c:dLblPos val="bestFit"/>
              <c:showLegendKey val="0"/>
              <c:showVal val="1"/>
              <c:showCatName val="0"/>
              <c:showSerName val="0"/>
              <c:showPercent val="0"/>
              <c:showBubbleSize val="0"/>
              <c:extLst>
                <c:ext xmlns:c16="http://schemas.microsoft.com/office/drawing/2014/chart" uri="{C3380CC4-5D6E-409C-BE32-E72D297353CC}">
                  <c16:uniqueId val="{0000000A-D4C3-479E-8E7B-EEC57B4F2A4C}"/>
                </c:ext>
              </c:extLst>
            </c:dLbl>
            <c:spPr>
              <a:noFill/>
              <a:ln>
                <a:noFill/>
              </a:ln>
              <a:effectLst/>
            </c:sp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f>'[3]DATOS Y GRAFICAS'!$B$87:$B$88</c:f>
              <c:strCache>
                <c:ptCount val="2"/>
                <c:pt idx="0">
                  <c:v>Si</c:v>
                </c:pt>
                <c:pt idx="1">
                  <c:v>No</c:v>
                </c:pt>
              </c:strCache>
              <c:extLst xmlns:c15="http://schemas.microsoft.com/office/drawing/2012/chart"/>
            </c:strRef>
          </c:cat>
          <c:val>
            <c:numRef>
              <c:f>'[3]DATOS Y GRAFICAS'!$D$87:$D$89</c:f>
              <c:numCache>
                <c:formatCode>General</c:formatCode>
                <c:ptCount val="3"/>
                <c:pt idx="0">
                  <c:v>0.71832718327183276</c:v>
                </c:pt>
                <c:pt idx="1">
                  <c:v>0.2816728167281673</c:v>
                </c:pt>
              </c:numCache>
              <c:extLst xmlns:c15="http://schemas.microsoft.com/office/drawing/2012/chart"/>
            </c:numRef>
          </c:val>
          <c:extLst xmlns:c15="http://schemas.microsoft.com/office/drawing/2012/chart">
            <c:ext xmlns:c16="http://schemas.microsoft.com/office/drawing/2014/chart" uri="{C3380CC4-5D6E-409C-BE32-E72D297353CC}">
              <c16:uniqueId val="{0000000B-D4C3-479E-8E7B-EEC57B4F2A4C}"/>
            </c:ext>
          </c:extLst>
        </c:ser>
        <c:dLbls>
          <c:dLblPos val="bestFit"/>
          <c:showLegendKey val="0"/>
          <c:showVal val="1"/>
          <c:showCatName val="0"/>
          <c:showSerName val="0"/>
          <c:showPercent val="0"/>
          <c:showBubbleSize val="0"/>
          <c:showLeaderLines val="1"/>
        </c:dLbls>
        <c:firstSliceAng val="0"/>
        <c:extLst/>
      </c:pieChart>
      <c:spPr>
        <a:noFill/>
        <a:ln>
          <a:noFill/>
        </a:ln>
        <a:effectLst/>
      </c:spPr>
    </c:plotArea>
    <c:legend>
      <c:legendPos val="r"/>
      <c:legendEntry>
        <c:idx val="0"/>
        <c:txPr>
          <a:bodyPr rot="0" spcFirstLastPara="1" vertOverflow="ellipsis" vert="horz" wrap="square" anchor="ctr" anchorCtr="1"/>
          <a:lstStyle/>
          <a:p>
            <a:pPr>
              <a:defRPr lang="es-CO"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Entry>
      <c:layout>
        <c:manualLayout>
          <c:xMode val="edge"/>
          <c:yMode val="edge"/>
          <c:x val="0.63461422233286158"/>
          <c:y val="0.19442083833197071"/>
          <c:w val="6.6263294364693304E-2"/>
          <c:h val="0.15366942530582731"/>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a:t>Atenciones Estudiantes NAF</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3"/>
          <c:order val="0"/>
          <c:tx>
            <c:strRef>
              <c:f>CULTURA!$C$8</c:f>
              <c:strCache>
                <c:ptCount val="1"/>
                <c:pt idx="0">
                  <c:v>2024</c:v>
                </c:pt>
              </c:strCache>
            </c:strRef>
          </c:tx>
          <c:spPr>
            <a:solidFill>
              <a:schemeClr val="accent1">
                <a:lumMod val="60000"/>
              </a:schemeClr>
            </a:solidFill>
            <a:ln>
              <a:noFill/>
            </a:ln>
            <a:effectLst/>
          </c:spPr>
          <c:invertIfNegative val="0"/>
          <c:cat>
            <c:strRef>
              <c:f>CULTURA!$B$9:$B$20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CULTURA!$C$9:$C$20</c:f>
              <c:numCache>
                <c:formatCode>0</c:formatCode>
                <c:ptCount val="12"/>
                <c:pt idx="0">
                  <c:v>1239</c:v>
                </c:pt>
                <c:pt idx="1">
                  <c:v>4534</c:v>
                </c:pt>
                <c:pt idx="2">
                  <c:v>7895</c:v>
                </c:pt>
                <c:pt idx="3">
                  <c:v>12468</c:v>
                </c:pt>
                <c:pt idx="4">
                  <c:v>11758</c:v>
                </c:pt>
                <c:pt idx="5">
                  <c:v>5101</c:v>
                </c:pt>
                <c:pt idx="6">
                  <c:v>2865</c:v>
                </c:pt>
                <c:pt idx="7">
                  <c:v>7855</c:v>
                </c:pt>
                <c:pt idx="8">
                  <c:v>12257</c:v>
                </c:pt>
                <c:pt idx="9">
                  <c:v>14379</c:v>
                </c:pt>
                <c:pt idx="10">
                  <c:v>9705</c:v>
                </c:pt>
                <c:pt idx="11">
                  <c:v>1854</c:v>
                </c:pt>
              </c:numCache>
            </c:numRef>
          </c:val>
          <c:extLst>
            <c:ext xmlns:c16="http://schemas.microsoft.com/office/drawing/2014/chart" uri="{C3380CC4-5D6E-409C-BE32-E72D297353CC}">
              <c16:uniqueId val="{00000000-DB3A-48B5-8A06-C20F9F4A52A3}"/>
            </c:ext>
          </c:extLst>
        </c:ser>
        <c:ser>
          <c:idx val="4"/>
          <c:order val="1"/>
          <c:tx>
            <c:strRef>
              <c:f>CULTURA!$D$8</c:f>
              <c:strCache>
                <c:ptCount val="1"/>
                <c:pt idx="0">
                  <c:v>2025</c:v>
                </c:pt>
              </c:strCache>
            </c:strRef>
          </c:tx>
          <c:spPr>
            <a:solidFill>
              <a:schemeClr val="accent3">
                <a:lumMod val="60000"/>
              </a:schemeClr>
            </a:solidFill>
            <a:ln>
              <a:noFill/>
            </a:ln>
            <a:effectLst/>
          </c:spPr>
          <c:invertIfNegative val="0"/>
          <c:cat>
            <c:strRef>
              <c:f>CULTURA!$B$9:$B$20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CULTURA!$D$9:$D$20</c:f>
              <c:numCache>
                <c:formatCode>0</c:formatCode>
                <c:ptCount val="12"/>
                <c:pt idx="0">
                  <c:v>1231</c:v>
                </c:pt>
                <c:pt idx="1">
                  <c:v>2903</c:v>
                </c:pt>
                <c:pt idx="2">
                  <c:v>8362</c:v>
                </c:pt>
                <c:pt idx="3">
                  <c:v>7846</c:v>
                </c:pt>
                <c:pt idx="4">
                  <c:v>10409</c:v>
                </c:pt>
                <c:pt idx="5">
                  <c:v>4749</c:v>
                </c:pt>
                <c:pt idx="6">
                  <c:v>3134</c:v>
                </c:pt>
                <c:pt idx="7">
                  <c:v>6070</c:v>
                </c:pt>
                <c:pt idx="8">
                  <c:v>12111</c:v>
                </c:pt>
                <c:pt idx="9">
                  <c:v>11684</c:v>
                </c:pt>
                <c:pt idx="10">
                  <c:v>7953</c:v>
                </c:pt>
                <c:pt idx="11">
                  <c:v>1453</c:v>
                </c:pt>
              </c:numCache>
            </c:numRef>
          </c:val>
          <c:extLst>
            <c:ext xmlns:c16="http://schemas.microsoft.com/office/drawing/2014/chart" uri="{C3380CC4-5D6E-409C-BE32-E72D297353CC}">
              <c16:uniqueId val="{00000001-DB3A-48B5-8A06-C20F9F4A52A3}"/>
            </c:ext>
          </c:extLst>
        </c:ser>
        <c:ser>
          <c:idx val="5"/>
          <c:order val="2"/>
          <c:tx>
            <c:strRef>
              <c:f>CULTURA!$E$8</c:f>
              <c:strCache>
                <c:ptCount val="1"/>
                <c:pt idx="0">
                  <c:v>2026</c:v>
                </c:pt>
              </c:strCache>
            </c:strRef>
          </c:tx>
          <c:spPr>
            <a:solidFill>
              <a:schemeClr val="accent5">
                <a:lumMod val="60000"/>
              </a:schemeClr>
            </a:solidFill>
            <a:ln>
              <a:noFill/>
            </a:ln>
            <a:effectLst/>
          </c:spPr>
          <c:invertIfNegative val="0"/>
          <c:cat>
            <c:strRef>
              <c:f>CULTURA!$B$9:$B$20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CULTURA!$E$9:$E$20</c:f>
              <c:numCache>
                <c:formatCode>0</c:formatCode>
                <c:ptCount val="12"/>
                <c:pt idx="0">
                  <c:v>901</c:v>
                </c:pt>
                <c:pt idx="1">
                  <c:v>3498</c:v>
                </c:pt>
                <c:pt idx="2">
                  <c:v>7148</c:v>
                </c:pt>
                <c:pt idx="3">
                  <c:v>8653</c:v>
                </c:pt>
                <c:pt idx="4">
                  <c:v>8256</c:v>
                </c:pt>
                <c:pt idx="5">
                  <c:v>2855</c:v>
                </c:pt>
                <c:pt idx="6">
                  <c:v>0</c:v>
                </c:pt>
                <c:pt idx="7">
                  <c:v>0</c:v>
                </c:pt>
                <c:pt idx="8">
                  <c:v>0</c:v>
                </c:pt>
                <c:pt idx="9">
                  <c:v>0</c:v>
                </c:pt>
                <c:pt idx="10">
                  <c:v>0</c:v>
                </c:pt>
                <c:pt idx="11">
                  <c:v>0</c:v>
                </c:pt>
              </c:numCache>
            </c:numRef>
          </c:val>
          <c:extLst>
            <c:ext xmlns:c16="http://schemas.microsoft.com/office/drawing/2014/chart" uri="{C3380CC4-5D6E-409C-BE32-E72D297353CC}">
              <c16:uniqueId val="{00000002-DB3A-48B5-8A06-C20F9F4A52A3}"/>
            </c:ext>
          </c:extLst>
        </c:ser>
        <c:dLbls>
          <c:showLegendKey val="0"/>
          <c:showVal val="0"/>
          <c:showCatName val="0"/>
          <c:showSerName val="0"/>
          <c:showPercent val="0"/>
          <c:showBubbleSize val="0"/>
        </c:dLbls>
        <c:gapWidth val="219"/>
        <c:overlap val="-27"/>
        <c:axId val="2128516816"/>
        <c:axId val="2128501936"/>
      </c:barChart>
      <c:catAx>
        <c:axId val="2128516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2128501936"/>
        <c:crosses val="autoZero"/>
        <c:auto val="1"/>
        <c:lblAlgn val="ctr"/>
        <c:lblOffset val="100"/>
        <c:noMultiLvlLbl val="0"/>
      </c:catAx>
      <c:valAx>
        <c:axId val="2128501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21285168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Nunito" pitchFamily="2" charset="0"/>
                <a:ea typeface="+mn-ea"/>
                <a:cs typeface="+mn-cs"/>
              </a:defRPr>
            </a:pPr>
            <a:r>
              <a:rPr lang="es-CO" sz="2000" b="1">
                <a:solidFill>
                  <a:sysClr val="windowText" lastClr="000000"/>
                </a:solidFill>
                <a:latin typeface="Nunito" pitchFamily="2" charset="0"/>
              </a:rPr>
              <a:t>INTERACCIONES</a:t>
            </a:r>
            <a:r>
              <a:rPr lang="es-CO" sz="2000" b="1" baseline="0">
                <a:solidFill>
                  <a:sysClr val="windowText" lastClr="000000"/>
                </a:solidFill>
                <a:latin typeface="Nunito" pitchFamily="2" charset="0"/>
              </a:rPr>
              <a:t> WHATSAPP 2024 - 2026 </a:t>
            </a:r>
            <a:endParaRPr lang="es-CO" sz="2000" b="1">
              <a:solidFill>
                <a:sysClr val="windowText" lastClr="000000"/>
              </a:solidFill>
              <a:latin typeface="Nunito" pitchFamily="2"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Nunito" pitchFamily="2" charset="0"/>
              <a:ea typeface="+mn-ea"/>
              <a:cs typeface="+mn-cs"/>
            </a:defRPr>
          </a:pPr>
          <a:endParaRPr lang="es-CO"/>
        </a:p>
      </c:txPr>
    </c:title>
    <c:autoTitleDeleted val="0"/>
    <c:plotArea>
      <c:layout>
        <c:manualLayout>
          <c:layoutTarget val="inner"/>
          <c:xMode val="edge"/>
          <c:yMode val="edge"/>
          <c:x val="2.0707274219376896E-2"/>
          <c:y val="9.4513158484442084E-2"/>
          <c:w val="0.9792927257806231"/>
          <c:h val="0.83569705362582525"/>
        </c:manualLayout>
      </c:layout>
      <c:barChart>
        <c:barDir val="col"/>
        <c:grouping val="clustered"/>
        <c:varyColors val="0"/>
        <c:ser>
          <c:idx val="0"/>
          <c:order val="0"/>
          <c:tx>
            <c:strRef>
              <c:f>CANALES!$E$115</c:f>
              <c:strCache>
                <c:ptCount val="1"/>
                <c:pt idx="0">
                  <c:v>Interacciones entrantes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CANALES!$D$148:$D$150</c:f>
              <c:strCache>
                <c:ptCount val="3"/>
                <c:pt idx="0">
                  <c:v>Total 2024</c:v>
                </c:pt>
                <c:pt idx="1">
                  <c:v>Total 2025</c:v>
                </c:pt>
                <c:pt idx="2">
                  <c:v>Total 2026</c:v>
                </c:pt>
              </c:strCache>
            </c:strRef>
          </c:cat>
          <c:val>
            <c:numRef>
              <c:f>CANALES!$E$148:$E$150</c:f>
              <c:numCache>
                <c:formatCode>#,##0</c:formatCode>
                <c:ptCount val="3"/>
                <c:pt idx="0">
                  <c:v>29793</c:v>
                </c:pt>
                <c:pt idx="1">
                  <c:v>10651</c:v>
                </c:pt>
                <c:pt idx="2">
                  <c:v>6481</c:v>
                </c:pt>
              </c:numCache>
            </c:numRef>
          </c:val>
          <c:extLst>
            <c:ext xmlns:c16="http://schemas.microsoft.com/office/drawing/2014/chart" uri="{C3380CC4-5D6E-409C-BE32-E72D297353CC}">
              <c16:uniqueId val="{00000000-27A8-4C23-BD43-671CB7E9DEE1}"/>
            </c:ext>
          </c:extLst>
        </c:ser>
        <c:ser>
          <c:idx val="1"/>
          <c:order val="1"/>
          <c:tx>
            <c:strRef>
              <c:f>CANALES!$F$115</c:f>
              <c:strCache>
                <c:ptCount val="1"/>
                <c:pt idx="0">
                  <c:v>Interacciones contestadas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CANALES!$D$148:$D$150</c:f>
              <c:strCache>
                <c:ptCount val="3"/>
                <c:pt idx="0">
                  <c:v>Total 2024</c:v>
                </c:pt>
                <c:pt idx="1">
                  <c:v>Total 2025</c:v>
                </c:pt>
                <c:pt idx="2">
                  <c:v>Total 2026</c:v>
                </c:pt>
              </c:strCache>
            </c:strRef>
          </c:cat>
          <c:val>
            <c:numRef>
              <c:f>CANALES!$F$148:$F$150</c:f>
              <c:numCache>
                <c:formatCode>#,##0</c:formatCode>
                <c:ptCount val="3"/>
                <c:pt idx="0">
                  <c:v>18814</c:v>
                </c:pt>
                <c:pt idx="1">
                  <c:v>10406</c:v>
                </c:pt>
                <c:pt idx="2">
                  <c:v>6063</c:v>
                </c:pt>
              </c:numCache>
            </c:numRef>
          </c:val>
          <c:extLst>
            <c:ext xmlns:c16="http://schemas.microsoft.com/office/drawing/2014/chart" uri="{C3380CC4-5D6E-409C-BE32-E72D297353CC}">
              <c16:uniqueId val="{00000001-27A8-4C23-BD43-671CB7E9DEE1}"/>
            </c:ext>
          </c:extLst>
        </c:ser>
        <c:dLbls>
          <c:dLblPos val="outEnd"/>
          <c:showLegendKey val="0"/>
          <c:showVal val="1"/>
          <c:showCatName val="0"/>
          <c:showSerName val="0"/>
          <c:showPercent val="0"/>
          <c:showBubbleSize val="0"/>
        </c:dLbls>
        <c:gapWidth val="219"/>
        <c:overlap val="-27"/>
        <c:axId val="1139497503"/>
        <c:axId val="1139498751"/>
      </c:barChart>
      <c:catAx>
        <c:axId val="1139497503"/>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Nunito" pitchFamily="2" charset="0"/>
                <a:ea typeface="+mn-ea"/>
                <a:cs typeface="+mn-cs"/>
              </a:defRPr>
            </a:pPr>
            <a:endParaRPr lang="es-CO"/>
          </a:p>
        </c:txPr>
        <c:crossAx val="1139498751"/>
        <c:crosses val="autoZero"/>
        <c:auto val="1"/>
        <c:lblAlgn val="ctr"/>
        <c:lblOffset val="100"/>
        <c:noMultiLvlLbl val="0"/>
      </c:catAx>
      <c:valAx>
        <c:axId val="1139498751"/>
        <c:scaling>
          <c:orientation val="minMax"/>
        </c:scaling>
        <c:delete val="1"/>
        <c:axPos val="l"/>
        <c:numFmt formatCode="#,##0" sourceLinked="1"/>
        <c:majorTickMark val="none"/>
        <c:minorTickMark val="none"/>
        <c:tickLblPos val="nextTo"/>
        <c:crossAx val="11394975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Nunito" pitchFamily="2" charset="0"/>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92D050"/>
      </a:solidFill>
      <a:round/>
    </a:ln>
    <a:effectLst/>
  </c:spPr>
  <c:txPr>
    <a:bodyPr/>
    <a:lstStyle/>
    <a:p>
      <a:pPr>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a:t>Asistentes a capacitaciones NAF/DIAN</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2"/>
          <c:order val="0"/>
          <c:tx>
            <c:strRef>
              <c:f>CULTURA!$C$27</c:f>
              <c:strCache>
                <c:ptCount val="1"/>
                <c:pt idx="0">
                  <c:v>2024</c:v>
                </c:pt>
              </c:strCache>
            </c:strRef>
          </c:tx>
          <c:spPr>
            <a:solidFill>
              <a:schemeClr val="accent5"/>
            </a:solidFill>
            <a:ln>
              <a:noFill/>
            </a:ln>
            <a:effectLst/>
          </c:spPr>
          <c:invertIfNegative val="0"/>
          <c:cat>
            <c:strRef>
              <c:f>CULTURA!$B$28:$B$39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CULTURA!$C$28:$C$39</c:f>
              <c:numCache>
                <c:formatCode>0</c:formatCode>
                <c:ptCount val="12"/>
                <c:pt idx="0">
                  <c:v>205</c:v>
                </c:pt>
                <c:pt idx="1">
                  <c:v>2438</c:v>
                </c:pt>
                <c:pt idx="2">
                  <c:v>6195</c:v>
                </c:pt>
                <c:pt idx="3">
                  <c:v>2930</c:v>
                </c:pt>
                <c:pt idx="4">
                  <c:v>3014</c:v>
                </c:pt>
                <c:pt idx="5">
                  <c:v>268</c:v>
                </c:pt>
                <c:pt idx="6">
                  <c:v>3207</c:v>
                </c:pt>
                <c:pt idx="7">
                  <c:v>1539</c:v>
                </c:pt>
                <c:pt idx="8">
                  <c:v>972</c:v>
                </c:pt>
                <c:pt idx="9">
                  <c:v>390</c:v>
                </c:pt>
                <c:pt idx="10">
                  <c:v>755</c:v>
                </c:pt>
                <c:pt idx="11">
                  <c:v>58</c:v>
                </c:pt>
              </c:numCache>
            </c:numRef>
          </c:val>
          <c:extLst>
            <c:ext xmlns:c16="http://schemas.microsoft.com/office/drawing/2014/chart" uri="{C3380CC4-5D6E-409C-BE32-E72D297353CC}">
              <c16:uniqueId val="{00000000-721B-4FF5-8483-E566210DD522}"/>
            </c:ext>
          </c:extLst>
        </c:ser>
        <c:ser>
          <c:idx val="3"/>
          <c:order val="1"/>
          <c:tx>
            <c:strRef>
              <c:f>CULTURA!$D$27</c:f>
              <c:strCache>
                <c:ptCount val="1"/>
                <c:pt idx="0">
                  <c:v>2025</c:v>
                </c:pt>
              </c:strCache>
            </c:strRef>
          </c:tx>
          <c:spPr>
            <a:solidFill>
              <a:schemeClr val="accent1">
                <a:lumMod val="60000"/>
              </a:schemeClr>
            </a:solidFill>
            <a:ln>
              <a:noFill/>
            </a:ln>
            <a:effectLst/>
          </c:spPr>
          <c:invertIfNegative val="0"/>
          <c:cat>
            <c:strRef>
              <c:f>CULTURA!$B$28:$B$39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CULTURA!$D$28:$D$39</c:f>
              <c:numCache>
                <c:formatCode>0</c:formatCode>
                <c:ptCount val="12"/>
                <c:pt idx="0">
                  <c:v>1202</c:v>
                </c:pt>
                <c:pt idx="1">
                  <c:v>1162</c:v>
                </c:pt>
                <c:pt idx="2">
                  <c:v>2737</c:v>
                </c:pt>
                <c:pt idx="3">
                  <c:v>2211</c:v>
                </c:pt>
                <c:pt idx="4">
                  <c:v>2848</c:v>
                </c:pt>
                <c:pt idx="5">
                  <c:v>1995</c:v>
                </c:pt>
                <c:pt idx="6">
                  <c:v>4389</c:v>
                </c:pt>
                <c:pt idx="7">
                  <c:v>2757</c:v>
                </c:pt>
                <c:pt idx="8">
                  <c:v>2357</c:v>
                </c:pt>
                <c:pt idx="9">
                  <c:v>4018</c:v>
                </c:pt>
                <c:pt idx="10">
                  <c:v>2954</c:v>
                </c:pt>
                <c:pt idx="11">
                  <c:v>167</c:v>
                </c:pt>
              </c:numCache>
            </c:numRef>
          </c:val>
          <c:extLst>
            <c:ext xmlns:c16="http://schemas.microsoft.com/office/drawing/2014/chart" uri="{C3380CC4-5D6E-409C-BE32-E72D297353CC}">
              <c16:uniqueId val="{00000001-721B-4FF5-8483-E566210DD522}"/>
            </c:ext>
          </c:extLst>
        </c:ser>
        <c:ser>
          <c:idx val="4"/>
          <c:order val="2"/>
          <c:tx>
            <c:strRef>
              <c:f>CULTURA!$E$27</c:f>
              <c:strCache>
                <c:ptCount val="1"/>
                <c:pt idx="0">
                  <c:v>2026</c:v>
                </c:pt>
              </c:strCache>
            </c:strRef>
          </c:tx>
          <c:spPr>
            <a:solidFill>
              <a:schemeClr val="accent3">
                <a:lumMod val="60000"/>
              </a:schemeClr>
            </a:solidFill>
            <a:ln>
              <a:noFill/>
            </a:ln>
            <a:effectLst/>
          </c:spPr>
          <c:invertIfNegative val="0"/>
          <c:cat>
            <c:strRef>
              <c:f>CULTURA!$B$28:$B$39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CULTURA!$E$28:$E$39</c:f>
              <c:numCache>
                <c:formatCode>0</c:formatCode>
                <c:ptCount val="12"/>
                <c:pt idx="0">
                  <c:v>0</c:v>
                </c:pt>
                <c:pt idx="1">
                  <c:v>372</c:v>
                </c:pt>
                <c:pt idx="2">
                  <c:v>1038</c:v>
                </c:pt>
                <c:pt idx="3">
                  <c:v>1647</c:v>
                </c:pt>
                <c:pt idx="4">
                  <c:v>3264</c:v>
                </c:pt>
                <c:pt idx="5">
                  <c:v>1036</c:v>
                </c:pt>
                <c:pt idx="6">
                  <c:v>0</c:v>
                </c:pt>
                <c:pt idx="7">
                  <c:v>0</c:v>
                </c:pt>
                <c:pt idx="8">
                  <c:v>0</c:v>
                </c:pt>
                <c:pt idx="9">
                  <c:v>0</c:v>
                </c:pt>
                <c:pt idx="10">
                  <c:v>0</c:v>
                </c:pt>
                <c:pt idx="11">
                  <c:v>0</c:v>
                </c:pt>
              </c:numCache>
            </c:numRef>
          </c:val>
          <c:extLst>
            <c:ext xmlns:c16="http://schemas.microsoft.com/office/drawing/2014/chart" uri="{C3380CC4-5D6E-409C-BE32-E72D297353CC}">
              <c16:uniqueId val="{00000002-721B-4FF5-8483-E566210DD522}"/>
            </c:ext>
          </c:extLst>
        </c:ser>
        <c:dLbls>
          <c:showLegendKey val="0"/>
          <c:showVal val="0"/>
          <c:showCatName val="0"/>
          <c:showSerName val="0"/>
          <c:showPercent val="0"/>
          <c:showBubbleSize val="0"/>
        </c:dLbls>
        <c:gapWidth val="219"/>
        <c:overlap val="-27"/>
        <c:axId val="492880144"/>
        <c:axId val="492880624"/>
      </c:barChart>
      <c:catAx>
        <c:axId val="4928801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492880624"/>
        <c:crosses val="autoZero"/>
        <c:auto val="1"/>
        <c:lblAlgn val="ctr"/>
        <c:lblOffset val="100"/>
        <c:noMultiLvlLbl val="0"/>
      </c:catAx>
      <c:valAx>
        <c:axId val="4928806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4928801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a:t>Asistentes a capacitaciones NAF/IES</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2"/>
          <c:order val="0"/>
          <c:tx>
            <c:strRef>
              <c:f>CULTURA!$C$46</c:f>
              <c:strCache>
                <c:ptCount val="1"/>
                <c:pt idx="0">
                  <c:v>2024</c:v>
                </c:pt>
              </c:strCache>
            </c:strRef>
          </c:tx>
          <c:spPr>
            <a:solidFill>
              <a:schemeClr val="accent5"/>
            </a:solidFill>
            <a:ln>
              <a:noFill/>
            </a:ln>
            <a:effectLst/>
          </c:spPr>
          <c:invertIfNegative val="0"/>
          <c:cat>
            <c:strRef>
              <c:f>CULTURA!$B$47:$B$58</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CULTURA!$C$47:$C$58</c:f>
              <c:numCache>
                <c:formatCode>0</c:formatCode>
                <c:ptCount val="12"/>
                <c:pt idx="0">
                  <c:v>2812</c:v>
                </c:pt>
                <c:pt idx="1">
                  <c:v>5620</c:v>
                </c:pt>
                <c:pt idx="2">
                  <c:v>7408</c:v>
                </c:pt>
                <c:pt idx="3">
                  <c:v>5136</c:v>
                </c:pt>
                <c:pt idx="4">
                  <c:v>11045</c:v>
                </c:pt>
                <c:pt idx="5">
                  <c:v>1865</c:v>
                </c:pt>
                <c:pt idx="6">
                  <c:v>1433</c:v>
                </c:pt>
                <c:pt idx="7">
                  <c:v>4723</c:v>
                </c:pt>
                <c:pt idx="8">
                  <c:v>4649</c:v>
                </c:pt>
                <c:pt idx="9">
                  <c:v>7618</c:v>
                </c:pt>
                <c:pt idx="10">
                  <c:v>1375</c:v>
                </c:pt>
                <c:pt idx="11">
                  <c:v>0</c:v>
                </c:pt>
              </c:numCache>
            </c:numRef>
          </c:val>
          <c:extLst>
            <c:ext xmlns:c16="http://schemas.microsoft.com/office/drawing/2014/chart" uri="{C3380CC4-5D6E-409C-BE32-E72D297353CC}">
              <c16:uniqueId val="{00000000-EE83-4D6A-8865-3ECCFE3C1EDB}"/>
            </c:ext>
          </c:extLst>
        </c:ser>
        <c:ser>
          <c:idx val="3"/>
          <c:order val="1"/>
          <c:tx>
            <c:strRef>
              <c:f>CULTURA!$D$46</c:f>
              <c:strCache>
                <c:ptCount val="1"/>
                <c:pt idx="0">
                  <c:v>2025</c:v>
                </c:pt>
              </c:strCache>
            </c:strRef>
          </c:tx>
          <c:spPr>
            <a:solidFill>
              <a:schemeClr val="accent1">
                <a:lumMod val="60000"/>
              </a:schemeClr>
            </a:solidFill>
            <a:ln>
              <a:noFill/>
            </a:ln>
            <a:effectLst/>
          </c:spPr>
          <c:invertIfNegative val="0"/>
          <c:cat>
            <c:strRef>
              <c:f>CULTURA!$B$47:$B$58</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CULTURA!$D$47:$D$58</c:f>
              <c:numCache>
                <c:formatCode>0</c:formatCode>
                <c:ptCount val="12"/>
                <c:pt idx="0">
                  <c:v>0</c:v>
                </c:pt>
                <c:pt idx="1">
                  <c:v>3063</c:v>
                </c:pt>
                <c:pt idx="2">
                  <c:v>4196</c:v>
                </c:pt>
                <c:pt idx="3">
                  <c:v>4112</c:v>
                </c:pt>
                <c:pt idx="4">
                  <c:v>9595</c:v>
                </c:pt>
                <c:pt idx="5">
                  <c:v>2587</c:v>
                </c:pt>
                <c:pt idx="6">
                  <c:v>2069</c:v>
                </c:pt>
                <c:pt idx="7">
                  <c:v>6513</c:v>
                </c:pt>
                <c:pt idx="8">
                  <c:v>7070</c:v>
                </c:pt>
                <c:pt idx="9">
                  <c:v>2634</c:v>
                </c:pt>
                <c:pt idx="10">
                  <c:v>2959</c:v>
                </c:pt>
                <c:pt idx="11">
                  <c:v>48</c:v>
                </c:pt>
              </c:numCache>
            </c:numRef>
          </c:val>
          <c:extLst>
            <c:ext xmlns:c16="http://schemas.microsoft.com/office/drawing/2014/chart" uri="{C3380CC4-5D6E-409C-BE32-E72D297353CC}">
              <c16:uniqueId val="{00000001-EE83-4D6A-8865-3ECCFE3C1EDB}"/>
            </c:ext>
          </c:extLst>
        </c:ser>
        <c:ser>
          <c:idx val="4"/>
          <c:order val="2"/>
          <c:tx>
            <c:strRef>
              <c:f>CULTURA!$E$46</c:f>
              <c:strCache>
                <c:ptCount val="1"/>
                <c:pt idx="0">
                  <c:v>2026</c:v>
                </c:pt>
              </c:strCache>
            </c:strRef>
          </c:tx>
          <c:spPr>
            <a:solidFill>
              <a:schemeClr val="accent3">
                <a:lumMod val="60000"/>
              </a:schemeClr>
            </a:solidFill>
            <a:ln>
              <a:noFill/>
            </a:ln>
            <a:effectLst/>
          </c:spPr>
          <c:invertIfNegative val="0"/>
          <c:cat>
            <c:strRef>
              <c:f>CULTURA!$B$47:$B$58</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CULTURA!$E$47:$E$58</c:f>
              <c:numCache>
                <c:formatCode>0</c:formatCode>
                <c:ptCount val="12"/>
                <c:pt idx="0">
                  <c:v>22</c:v>
                </c:pt>
                <c:pt idx="1">
                  <c:v>1443</c:v>
                </c:pt>
                <c:pt idx="2">
                  <c:v>2147</c:v>
                </c:pt>
                <c:pt idx="3">
                  <c:v>3155</c:v>
                </c:pt>
                <c:pt idx="4">
                  <c:v>3322</c:v>
                </c:pt>
                <c:pt idx="5">
                  <c:v>481</c:v>
                </c:pt>
                <c:pt idx="6">
                  <c:v>0</c:v>
                </c:pt>
                <c:pt idx="7">
                  <c:v>0</c:v>
                </c:pt>
                <c:pt idx="8">
                  <c:v>0</c:v>
                </c:pt>
                <c:pt idx="9">
                  <c:v>0</c:v>
                </c:pt>
                <c:pt idx="10">
                  <c:v>0</c:v>
                </c:pt>
                <c:pt idx="11">
                  <c:v>0</c:v>
                </c:pt>
              </c:numCache>
            </c:numRef>
          </c:val>
          <c:extLst>
            <c:ext xmlns:c16="http://schemas.microsoft.com/office/drawing/2014/chart" uri="{C3380CC4-5D6E-409C-BE32-E72D297353CC}">
              <c16:uniqueId val="{00000002-EE83-4D6A-8865-3ECCFE3C1EDB}"/>
            </c:ext>
          </c:extLst>
        </c:ser>
        <c:dLbls>
          <c:showLegendKey val="0"/>
          <c:showVal val="0"/>
          <c:showCatName val="0"/>
          <c:showSerName val="0"/>
          <c:showPercent val="0"/>
          <c:showBubbleSize val="0"/>
        </c:dLbls>
        <c:gapWidth val="219"/>
        <c:overlap val="-27"/>
        <c:axId val="2128510576"/>
        <c:axId val="2128516336"/>
      </c:barChart>
      <c:catAx>
        <c:axId val="2128510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2128516336"/>
        <c:crosses val="autoZero"/>
        <c:auto val="1"/>
        <c:lblAlgn val="ctr"/>
        <c:lblOffset val="100"/>
        <c:noMultiLvlLbl val="0"/>
      </c:catAx>
      <c:valAx>
        <c:axId val="21285163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2128510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CO"/>
              <a:t>Convenios NAF</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CULTURA!$B$66</c:f>
              <c:strCache>
                <c:ptCount val="1"/>
                <c:pt idx="0">
                  <c:v>Suscritos</c:v>
                </c:pt>
              </c:strCache>
            </c:strRef>
          </c:tx>
          <c:spPr>
            <a:solidFill>
              <a:schemeClr val="accent1"/>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CULTURA!$C$65:$E$65</c:f>
              <c:numCache>
                <c:formatCode>General</c:formatCode>
                <c:ptCount val="3"/>
                <c:pt idx="0">
                  <c:v>2024</c:v>
                </c:pt>
                <c:pt idx="1">
                  <c:v>2025</c:v>
                </c:pt>
                <c:pt idx="2">
                  <c:v>2026</c:v>
                </c:pt>
              </c:numCache>
            </c:numRef>
          </c:cat>
          <c:val>
            <c:numRef>
              <c:f>CULTURA!$C$66:$E$66</c:f>
              <c:numCache>
                <c:formatCode>#,##0</c:formatCode>
                <c:ptCount val="3"/>
                <c:pt idx="0">
                  <c:v>7</c:v>
                </c:pt>
                <c:pt idx="1">
                  <c:v>18</c:v>
                </c:pt>
                <c:pt idx="2">
                  <c:v>4</c:v>
                </c:pt>
              </c:numCache>
            </c:numRef>
          </c:val>
          <c:extLst>
            <c:ext xmlns:c16="http://schemas.microsoft.com/office/drawing/2014/chart" uri="{C3380CC4-5D6E-409C-BE32-E72D297353CC}">
              <c16:uniqueId val="{00000000-817A-440A-B7B7-B8E71A90F40E}"/>
            </c:ext>
          </c:extLst>
        </c:ser>
        <c:ser>
          <c:idx val="1"/>
          <c:order val="1"/>
          <c:tx>
            <c:strRef>
              <c:f>CULTURA!$B$67</c:f>
              <c:strCache>
                <c:ptCount val="1"/>
                <c:pt idx="0">
                  <c:v>Cancelados</c:v>
                </c:pt>
              </c:strCache>
            </c:strRef>
          </c:tx>
          <c:spPr>
            <a:solidFill>
              <a:schemeClr val="accent3"/>
            </a:soli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CULTURA!$C$65:$E$65</c:f>
              <c:numCache>
                <c:formatCode>General</c:formatCode>
                <c:ptCount val="3"/>
                <c:pt idx="0">
                  <c:v>2024</c:v>
                </c:pt>
                <c:pt idx="1">
                  <c:v>2025</c:v>
                </c:pt>
                <c:pt idx="2">
                  <c:v>2026</c:v>
                </c:pt>
              </c:numCache>
            </c:numRef>
          </c:cat>
          <c:val>
            <c:numRef>
              <c:f>CULTURA!$C$67:$E$67</c:f>
              <c:numCache>
                <c:formatCode>#,##0</c:formatCode>
                <c:ptCount val="3"/>
                <c:pt idx="0">
                  <c:v>1</c:v>
                </c:pt>
                <c:pt idx="1">
                  <c:v>3</c:v>
                </c:pt>
                <c:pt idx="2">
                  <c:v>2</c:v>
                </c:pt>
              </c:numCache>
            </c:numRef>
          </c:val>
          <c:extLst>
            <c:ext xmlns:c16="http://schemas.microsoft.com/office/drawing/2014/chart" uri="{C3380CC4-5D6E-409C-BE32-E72D297353CC}">
              <c16:uniqueId val="{00000001-817A-440A-B7B7-B8E71A90F40E}"/>
            </c:ext>
          </c:extLst>
        </c:ser>
        <c:dLbls>
          <c:showLegendKey val="0"/>
          <c:showVal val="0"/>
          <c:showCatName val="0"/>
          <c:showSerName val="0"/>
          <c:showPercent val="0"/>
          <c:showBubbleSize val="0"/>
        </c:dLbls>
        <c:gapWidth val="219"/>
        <c:overlap val="-27"/>
        <c:axId val="1076391167"/>
        <c:axId val="1076400287"/>
      </c:barChart>
      <c:catAx>
        <c:axId val="1076391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076400287"/>
        <c:crosses val="autoZero"/>
        <c:auto val="1"/>
        <c:lblAlgn val="ctr"/>
        <c:lblOffset val="100"/>
        <c:noMultiLvlLbl val="0"/>
      </c:catAx>
      <c:valAx>
        <c:axId val="10764002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0763911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ysClr val="windowText" lastClr="000000"/>
                </a:solidFill>
                <a:latin typeface="+mn-lt"/>
                <a:ea typeface="+mn-ea"/>
                <a:cs typeface="+mn-cs"/>
              </a:defRPr>
            </a:pPr>
            <a:r>
              <a:rPr lang="en-US"/>
              <a:t>docentes vinculados</a:t>
            </a:r>
            <a:r>
              <a:rPr lang="en-US" baseline="0"/>
              <a:t> y</a:t>
            </a:r>
            <a:r>
              <a:rPr lang="en-US"/>
              <a:t> capacitados  </a:t>
            </a:r>
          </a:p>
        </c:rich>
      </c:tx>
      <c:overlay val="0"/>
      <c:spPr>
        <a:noFill/>
        <a:ln>
          <a:noFill/>
        </a:ln>
        <a:effectLst/>
      </c:spPr>
      <c:txPr>
        <a:bodyPr rot="0" spcFirstLastPara="1" vertOverflow="ellipsis" vert="horz" wrap="square" anchor="ctr" anchorCtr="1"/>
        <a:lstStyle/>
        <a:p>
          <a:pPr>
            <a:defRPr sz="1800" b="1" i="0" u="none" strike="noStrike" kern="1200" cap="all" spc="5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CULTURA!$B$100</c:f>
              <c:strCache>
                <c:ptCount val="1"/>
                <c:pt idx="0">
                  <c:v>No. docentes capacitados  </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5400000" scaled="0"/>
            </a:gra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CULTURA!$C$99:$E$99</c:f>
              <c:numCache>
                <c:formatCode>General</c:formatCode>
                <c:ptCount val="3"/>
                <c:pt idx="0">
                  <c:v>2024</c:v>
                </c:pt>
                <c:pt idx="1">
                  <c:v>2025</c:v>
                </c:pt>
                <c:pt idx="2">
                  <c:v>2026</c:v>
                </c:pt>
              </c:numCache>
            </c:numRef>
          </c:cat>
          <c:val>
            <c:numRef>
              <c:f>CULTURA!$C$100:$E$100</c:f>
              <c:numCache>
                <c:formatCode>0</c:formatCode>
                <c:ptCount val="3"/>
                <c:pt idx="0">
                  <c:v>1264</c:v>
                </c:pt>
                <c:pt idx="1">
                  <c:v>2692</c:v>
                </c:pt>
                <c:pt idx="2">
                  <c:v>840</c:v>
                </c:pt>
              </c:numCache>
            </c:numRef>
          </c:val>
          <c:extLst>
            <c:ext xmlns:c16="http://schemas.microsoft.com/office/drawing/2014/chart" uri="{C3380CC4-5D6E-409C-BE32-E72D297353CC}">
              <c16:uniqueId val="{00000000-BE4E-4A6E-9A25-A976081FAF73}"/>
            </c:ext>
          </c:extLst>
        </c:ser>
        <c:dLbls>
          <c:dLblPos val="outEnd"/>
          <c:showLegendKey val="0"/>
          <c:showVal val="1"/>
          <c:showCatName val="0"/>
          <c:showSerName val="0"/>
          <c:showPercent val="0"/>
          <c:showBubbleSize val="0"/>
        </c:dLbls>
        <c:gapWidth val="355"/>
        <c:overlap val="-70"/>
        <c:axId val="505268399"/>
        <c:axId val="505268879"/>
      </c:barChart>
      <c:catAx>
        <c:axId val="5052683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505268879"/>
        <c:crosses val="autoZero"/>
        <c:auto val="1"/>
        <c:lblAlgn val="ctr"/>
        <c:lblOffset val="100"/>
        <c:noMultiLvlLbl val="0"/>
      </c:catAx>
      <c:valAx>
        <c:axId val="505268879"/>
        <c:scaling>
          <c:orientation val="minMax"/>
        </c:scaling>
        <c:delete val="0"/>
        <c:axPos val="l"/>
        <c:majorGridlines>
          <c:spPr>
            <a:ln w="9525" cap="flat" cmpd="sng" algn="ctr">
              <a:gradFill>
                <a:gsLst>
                  <a:gs pos="100000">
                    <a:schemeClr val="tx1">
                      <a:lumMod val="5000"/>
                      <a:lumOff val="95000"/>
                    </a:schemeClr>
                  </a:gs>
                  <a:gs pos="0">
                    <a:schemeClr val="tx1">
                      <a:lumMod val="25000"/>
                      <a:lumOff val="7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505268399"/>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ysClr val="windowText" lastClr="000000"/>
                </a:solidFill>
                <a:latin typeface="+mn-lt"/>
                <a:ea typeface="+mn-ea"/>
                <a:cs typeface="+mn-cs"/>
              </a:defRPr>
            </a:pPr>
            <a:r>
              <a:rPr lang="en-US"/>
              <a:t>Instituciones Educativas vinculadas </a:t>
            </a:r>
          </a:p>
        </c:rich>
      </c:tx>
      <c:overlay val="0"/>
      <c:spPr>
        <a:noFill/>
        <a:ln>
          <a:noFill/>
        </a:ln>
        <a:effectLst/>
      </c:spPr>
      <c:txPr>
        <a:bodyPr rot="0" spcFirstLastPara="1" vertOverflow="ellipsis" vert="horz" wrap="square" anchor="ctr" anchorCtr="1"/>
        <a:lstStyle/>
        <a:p>
          <a:pPr>
            <a:defRPr sz="1800" b="1" i="0" u="none" strike="noStrike" kern="1200" cap="all" spc="5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CULTURA!$B$116</c:f>
              <c:strCache>
                <c:ptCount val="1"/>
                <c:pt idx="0">
                  <c:v>No. Instituciones Educativas </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5400000" scaled="0"/>
            </a:gra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CULTURA!$C$115:$E$115</c:f>
              <c:numCache>
                <c:formatCode>General</c:formatCode>
                <c:ptCount val="3"/>
                <c:pt idx="0">
                  <c:v>2024</c:v>
                </c:pt>
                <c:pt idx="1">
                  <c:v>2025</c:v>
                </c:pt>
                <c:pt idx="2">
                  <c:v>2026</c:v>
                </c:pt>
              </c:numCache>
            </c:numRef>
          </c:cat>
          <c:val>
            <c:numRef>
              <c:f>CULTURA!$C$116:$E$116</c:f>
              <c:numCache>
                <c:formatCode>#,##0</c:formatCode>
                <c:ptCount val="3"/>
                <c:pt idx="0">
                  <c:v>63</c:v>
                </c:pt>
                <c:pt idx="1">
                  <c:v>117</c:v>
                </c:pt>
                <c:pt idx="2">
                  <c:v>60</c:v>
                </c:pt>
              </c:numCache>
            </c:numRef>
          </c:val>
          <c:extLst>
            <c:ext xmlns:c16="http://schemas.microsoft.com/office/drawing/2014/chart" uri="{C3380CC4-5D6E-409C-BE32-E72D297353CC}">
              <c16:uniqueId val="{00000000-0679-423B-9BCB-F1395BFD5006}"/>
            </c:ext>
          </c:extLst>
        </c:ser>
        <c:dLbls>
          <c:showLegendKey val="0"/>
          <c:showVal val="0"/>
          <c:showCatName val="0"/>
          <c:showSerName val="0"/>
          <c:showPercent val="0"/>
          <c:showBubbleSize val="0"/>
        </c:dLbls>
        <c:gapWidth val="355"/>
        <c:overlap val="-70"/>
        <c:axId val="272103055"/>
        <c:axId val="620708479"/>
      </c:barChart>
      <c:catAx>
        <c:axId val="2721030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620708479"/>
        <c:crosses val="autoZero"/>
        <c:auto val="1"/>
        <c:lblAlgn val="ctr"/>
        <c:lblOffset val="100"/>
        <c:noMultiLvlLbl val="0"/>
      </c:catAx>
      <c:valAx>
        <c:axId val="620708479"/>
        <c:scaling>
          <c:orientation val="minMax"/>
        </c:scaling>
        <c:delete val="0"/>
        <c:axPos val="l"/>
        <c:majorGridlines>
          <c:spPr>
            <a:ln w="9525" cap="flat" cmpd="sng" algn="ctr">
              <a:gradFill>
                <a:gsLst>
                  <a:gs pos="100000">
                    <a:schemeClr val="tx1">
                      <a:lumMod val="5000"/>
                      <a:lumOff val="95000"/>
                    </a:schemeClr>
                  </a:gs>
                  <a:gs pos="0">
                    <a:schemeClr val="tx1">
                      <a:lumMod val="25000"/>
                      <a:lumOff val="7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272103055"/>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cap="all" spc="5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CULTURA!$B$133</c:f>
              <c:strCache>
                <c:ptCount val="1"/>
                <c:pt idx="0">
                  <c:v>No. Secretarias de Educación </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5400000" scaled="0"/>
            </a:gra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CULTURA!$C$132:$E$132</c:f>
              <c:numCache>
                <c:formatCode>General</c:formatCode>
                <c:ptCount val="3"/>
                <c:pt idx="0">
                  <c:v>2024</c:v>
                </c:pt>
                <c:pt idx="1">
                  <c:v>2025</c:v>
                </c:pt>
                <c:pt idx="2">
                  <c:v>2026</c:v>
                </c:pt>
              </c:numCache>
            </c:numRef>
          </c:cat>
          <c:val>
            <c:numRef>
              <c:f>CULTURA!$C$133:$E$133</c:f>
              <c:numCache>
                <c:formatCode>#,##0</c:formatCode>
                <c:ptCount val="3"/>
                <c:pt idx="0">
                  <c:v>2</c:v>
                </c:pt>
                <c:pt idx="1">
                  <c:v>14</c:v>
                </c:pt>
                <c:pt idx="2">
                  <c:v>2</c:v>
                </c:pt>
              </c:numCache>
            </c:numRef>
          </c:val>
          <c:extLst>
            <c:ext xmlns:c16="http://schemas.microsoft.com/office/drawing/2014/chart" uri="{C3380CC4-5D6E-409C-BE32-E72D297353CC}">
              <c16:uniqueId val="{00000000-9290-44B9-9082-1BF391862C79}"/>
            </c:ext>
          </c:extLst>
        </c:ser>
        <c:dLbls>
          <c:showLegendKey val="0"/>
          <c:showVal val="0"/>
          <c:showCatName val="0"/>
          <c:showSerName val="0"/>
          <c:showPercent val="0"/>
          <c:showBubbleSize val="0"/>
        </c:dLbls>
        <c:gapWidth val="355"/>
        <c:overlap val="-70"/>
        <c:axId val="617800799"/>
        <c:axId val="617800319"/>
      </c:barChart>
      <c:catAx>
        <c:axId val="617800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617800319"/>
        <c:crosses val="autoZero"/>
        <c:auto val="1"/>
        <c:lblAlgn val="ctr"/>
        <c:lblOffset val="100"/>
        <c:noMultiLvlLbl val="0"/>
      </c:catAx>
      <c:valAx>
        <c:axId val="617800319"/>
        <c:scaling>
          <c:orientation val="minMax"/>
        </c:scaling>
        <c:delete val="0"/>
        <c:axPos val="l"/>
        <c:majorGridlines>
          <c:spPr>
            <a:ln w="9525" cap="flat" cmpd="sng" algn="ctr">
              <a:gradFill>
                <a:gsLst>
                  <a:gs pos="100000">
                    <a:schemeClr val="tx1">
                      <a:lumMod val="5000"/>
                      <a:lumOff val="95000"/>
                    </a:schemeClr>
                  </a:gs>
                  <a:gs pos="0">
                    <a:schemeClr val="tx1">
                      <a:lumMod val="25000"/>
                      <a:lumOff val="7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617800799"/>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cap="all" spc="5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CULTURA!$B$150</c:f>
              <c:strCache>
                <c:ptCount val="1"/>
                <c:pt idx="0">
                  <c:v>No. Cursos realizados </c:v>
                </c:pt>
              </c:strCache>
            </c:strRef>
          </c:tx>
          <c:spPr>
            <a:gradFill flip="none" rotWithShape="1">
              <a:gsLst>
                <a:gs pos="0">
                  <a:schemeClr val="accent1"/>
                </a:gs>
                <a:gs pos="75000">
                  <a:schemeClr val="accent1">
                    <a:lumMod val="60000"/>
                    <a:lumOff val="40000"/>
                  </a:schemeClr>
                </a:gs>
                <a:gs pos="51000">
                  <a:schemeClr val="accent1">
                    <a:alpha val="75000"/>
                  </a:schemeClr>
                </a:gs>
                <a:gs pos="100000">
                  <a:schemeClr val="accent1">
                    <a:lumMod val="20000"/>
                    <a:lumOff val="80000"/>
                    <a:alpha val="15000"/>
                  </a:schemeClr>
                </a:gs>
              </a:gsLst>
              <a:lin ang="5400000" scaled="0"/>
            </a:gra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CULTURA!$C$149:$E$149</c:f>
              <c:numCache>
                <c:formatCode>General</c:formatCode>
                <c:ptCount val="3"/>
                <c:pt idx="0">
                  <c:v>2024</c:v>
                </c:pt>
                <c:pt idx="1">
                  <c:v>2025</c:v>
                </c:pt>
                <c:pt idx="2">
                  <c:v>2026</c:v>
                </c:pt>
              </c:numCache>
            </c:numRef>
          </c:cat>
          <c:val>
            <c:numRef>
              <c:f>CULTURA!$C$150:$E$150</c:f>
              <c:numCache>
                <c:formatCode>#,##0</c:formatCode>
                <c:ptCount val="3"/>
                <c:pt idx="0">
                  <c:v>23</c:v>
                </c:pt>
                <c:pt idx="1">
                  <c:v>57</c:v>
                </c:pt>
                <c:pt idx="2">
                  <c:v>24</c:v>
                </c:pt>
              </c:numCache>
            </c:numRef>
          </c:val>
          <c:extLst>
            <c:ext xmlns:c16="http://schemas.microsoft.com/office/drawing/2014/chart" uri="{C3380CC4-5D6E-409C-BE32-E72D297353CC}">
              <c16:uniqueId val="{00000000-D091-48CB-AECD-10AFA0E6D9C0}"/>
            </c:ext>
          </c:extLst>
        </c:ser>
        <c:dLbls>
          <c:showLegendKey val="0"/>
          <c:showVal val="0"/>
          <c:showCatName val="0"/>
          <c:showSerName val="0"/>
          <c:showPercent val="0"/>
          <c:showBubbleSize val="0"/>
        </c:dLbls>
        <c:gapWidth val="355"/>
        <c:overlap val="-70"/>
        <c:axId val="283903231"/>
        <c:axId val="283903711"/>
      </c:barChart>
      <c:catAx>
        <c:axId val="2839032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283903711"/>
        <c:crosses val="autoZero"/>
        <c:auto val="1"/>
        <c:lblAlgn val="ctr"/>
        <c:lblOffset val="100"/>
        <c:noMultiLvlLbl val="0"/>
      </c:catAx>
      <c:valAx>
        <c:axId val="283903711"/>
        <c:scaling>
          <c:orientation val="minMax"/>
        </c:scaling>
        <c:delete val="0"/>
        <c:axPos val="l"/>
        <c:majorGridlines>
          <c:spPr>
            <a:ln w="9525" cap="flat" cmpd="sng" algn="ctr">
              <a:gradFill>
                <a:gsLst>
                  <a:gs pos="100000">
                    <a:schemeClr val="tx1">
                      <a:lumMod val="5000"/>
                      <a:lumOff val="95000"/>
                    </a:schemeClr>
                  </a:gs>
                  <a:gs pos="0">
                    <a:schemeClr val="tx1">
                      <a:lumMod val="25000"/>
                      <a:lumOff val="7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283903231"/>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cap="all" spc="5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CULTURA!$B$207</c:f>
              <c:strCache>
                <c:ptCount val="1"/>
                <c:pt idx="0">
                  <c:v>No.de Participantes</c:v>
                </c:pt>
              </c:strCache>
            </c:strRef>
          </c:tx>
          <c:spPr>
            <a:gradFill flip="none" rotWithShape="1">
              <a:gsLst>
                <a:gs pos="100000">
                  <a:srgbClr val="002060"/>
                </a:gs>
                <a:gs pos="0">
                  <a:srgbClr val="00B0F0"/>
                </a:gs>
              </a:gsLst>
              <a:lin ang="5400000" scaled="1"/>
            </a:gra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CULTURA!$C$206:$E$206</c:f>
              <c:numCache>
                <c:formatCode>General</c:formatCode>
                <c:ptCount val="3"/>
                <c:pt idx="0">
                  <c:v>2024</c:v>
                </c:pt>
                <c:pt idx="1">
                  <c:v>2025</c:v>
                </c:pt>
                <c:pt idx="2">
                  <c:v>2026</c:v>
                </c:pt>
              </c:numCache>
            </c:numRef>
          </c:cat>
          <c:val>
            <c:numRef>
              <c:f>CULTURA!$C$207:$E$207</c:f>
              <c:numCache>
                <c:formatCode>0</c:formatCode>
                <c:ptCount val="3"/>
                <c:pt idx="0">
                  <c:v>9268</c:v>
                </c:pt>
                <c:pt idx="1">
                  <c:v>1103</c:v>
                </c:pt>
                <c:pt idx="2">
                  <c:v>0</c:v>
                </c:pt>
              </c:numCache>
            </c:numRef>
          </c:val>
          <c:extLst>
            <c:ext xmlns:c16="http://schemas.microsoft.com/office/drawing/2014/chart" uri="{C3380CC4-5D6E-409C-BE32-E72D297353CC}">
              <c16:uniqueId val="{00000000-E15C-4545-B2D6-98BA2797B848}"/>
            </c:ext>
          </c:extLst>
        </c:ser>
        <c:dLbls>
          <c:showLegendKey val="0"/>
          <c:showVal val="0"/>
          <c:showCatName val="0"/>
          <c:showSerName val="0"/>
          <c:showPercent val="0"/>
          <c:showBubbleSize val="0"/>
        </c:dLbls>
        <c:gapWidth val="355"/>
        <c:overlap val="-70"/>
        <c:axId val="1634230815"/>
        <c:axId val="1634247135"/>
      </c:barChart>
      <c:catAx>
        <c:axId val="16342308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634247135"/>
        <c:crosses val="autoZero"/>
        <c:auto val="1"/>
        <c:lblAlgn val="ctr"/>
        <c:lblOffset val="100"/>
        <c:noMultiLvlLbl val="0"/>
      </c:catAx>
      <c:valAx>
        <c:axId val="1634247135"/>
        <c:scaling>
          <c:orientation val="minMax"/>
        </c:scaling>
        <c:delete val="0"/>
        <c:axPos val="l"/>
        <c:majorGridlines>
          <c:spPr>
            <a:ln w="9525" cap="flat" cmpd="sng" algn="ctr">
              <a:gradFill>
                <a:gsLst>
                  <a:gs pos="100000">
                    <a:schemeClr val="tx1">
                      <a:lumMod val="5000"/>
                      <a:lumOff val="95000"/>
                    </a:schemeClr>
                  </a:gs>
                  <a:gs pos="0">
                    <a:schemeClr val="tx1">
                      <a:lumMod val="25000"/>
                      <a:lumOff val="7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634230815"/>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ysClr val="windowText" lastClr="000000"/>
                </a:solidFill>
                <a:latin typeface="+mn-lt"/>
                <a:ea typeface="+mn-ea"/>
                <a:cs typeface="+mn-cs"/>
              </a:defRPr>
            </a:pPr>
            <a:r>
              <a:rPr lang="en-US"/>
              <a:t>Participantes Copa 2024-2026</a:t>
            </a:r>
          </a:p>
        </c:rich>
      </c:tx>
      <c:overlay val="0"/>
      <c:spPr>
        <a:noFill/>
        <a:ln>
          <a:noFill/>
        </a:ln>
        <a:effectLst/>
      </c:spPr>
      <c:txPr>
        <a:bodyPr rot="0" spcFirstLastPara="1" vertOverflow="ellipsis" vert="horz" wrap="square" anchor="ctr" anchorCtr="1"/>
        <a:lstStyle/>
        <a:p>
          <a:pPr>
            <a:defRPr sz="1800" b="1" i="0" u="none" strike="noStrike" kern="1200" cap="all" spc="5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CULTURA!$B$186</c:f>
              <c:strCache>
                <c:ptCount val="1"/>
                <c:pt idx="0">
                  <c:v>No.de Participantes</c:v>
                </c:pt>
              </c:strCache>
            </c:strRef>
          </c:tx>
          <c:spPr>
            <a:gradFill flip="none" rotWithShape="1">
              <a:gsLst>
                <a:gs pos="100000">
                  <a:srgbClr val="002060"/>
                </a:gs>
                <a:gs pos="0">
                  <a:srgbClr val="00B0F0"/>
                </a:gs>
              </a:gsLst>
              <a:lin ang="5400000" scaled="1"/>
            </a:gra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CULTURA!$C$185:$E$185</c:f>
              <c:numCache>
                <c:formatCode>General</c:formatCode>
                <c:ptCount val="3"/>
                <c:pt idx="0">
                  <c:v>2024</c:v>
                </c:pt>
                <c:pt idx="1">
                  <c:v>2025</c:v>
                </c:pt>
                <c:pt idx="2">
                  <c:v>2026</c:v>
                </c:pt>
              </c:numCache>
            </c:numRef>
          </c:cat>
          <c:val>
            <c:numRef>
              <c:f>CULTURA!$C$186:$E$186</c:f>
              <c:numCache>
                <c:formatCode>0</c:formatCode>
                <c:ptCount val="3"/>
                <c:pt idx="0">
                  <c:v>1417</c:v>
                </c:pt>
                <c:pt idx="1">
                  <c:v>2360</c:v>
                </c:pt>
                <c:pt idx="2">
                  <c:v>2739</c:v>
                </c:pt>
              </c:numCache>
            </c:numRef>
          </c:val>
          <c:extLst>
            <c:ext xmlns:c16="http://schemas.microsoft.com/office/drawing/2014/chart" uri="{C3380CC4-5D6E-409C-BE32-E72D297353CC}">
              <c16:uniqueId val="{00000000-0FA1-4A81-B72B-5B324792F5EF}"/>
            </c:ext>
          </c:extLst>
        </c:ser>
        <c:dLbls>
          <c:dLblPos val="outEnd"/>
          <c:showLegendKey val="0"/>
          <c:showVal val="1"/>
          <c:showCatName val="0"/>
          <c:showSerName val="0"/>
          <c:showPercent val="0"/>
          <c:showBubbleSize val="0"/>
        </c:dLbls>
        <c:gapWidth val="355"/>
        <c:overlap val="-70"/>
        <c:axId val="1727099663"/>
        <c:axId val="1727100623"/>
      </c:barChart>
      <c:catAx>
        <c:axId val="17270996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727100623"/>
        <c:crosses val="autoZero"/>
        <c:auto val="1"/>
        <c:lblAlgn val="ctr"/>
        <c:lblOffset val="100"/>
        <c:noMultiLvlLbl val="0"/>
      </c:catAx>
      <c:valAx>
        <c:axId val="1727100623"/>
        <c:scaling>
          <c:orientation val="minMax"/>
        </c:scaling>
        <c:delete val="0"/>
        <c:axPos val="l"/>
        <c:majorGridlines>
          <c:spPr>
            <a:ln w="9525" cap="flat" cmpd="sng" algn="ctr">
              <a:gradFill>
                <a:gsLst>
                  <a:gs pos="100000">
                    <a:schemeClr val="tx1">
                      <a:lumMod val="5000"/>
                      <a:lumOff val="95000"/>
                    </a:schemeClr>
                  </a:gs>
                  <a:gs pos="0">
                    <a:schemeClr val="tx1">
                      <a:lumMod val="25000"/>
                      <a:lumOff val="7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727099663"/>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ysClr val="windowText" lastClr="000000"/>
                </a:solidFill>
                <a:latin typeface="+mn-lt"/>
                <a:ea typeface="+mn-ea"/>
                <a:cs typeface="+mn-cs"/>
              </a:defRPr>
            </a:pPr>
            <a:r>
              <a:rPr lang="es-CO"/>
              <a:t>Estudiantes Capacitados</a:t>
            </a:r>
          </a:p>
        </c:rich>
      </c:tx>
      <c:overlay val="0"/>
      <c:spPr>
        <a:noFill/>
        <a:ln>
          <a:noFill/>
        </a:ln>
        <a:effectLst/>
      </c:spPr>
      <c:txPr>
        <a:bodyPr rot="0" spcFirstLastPara="1" vertOverflow="ellipsis" vert="horz" wrap="square" anchor="ctr" anchorCtr="1"/>
        <a:lstStyle/>
        <a:p>
          <a:pPr>
            <a:defRPr sz="1800" b="1" i="0" u="none" strike="noStrike" kern="1200" cap="all" spc="5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12"/>
          <c:order val="0"/>
          <c:tx>
            <c:strRef>
              <c:f>CULTURA!$B$82</c:f>
              <c:strCache>
                <c:ptCount val="1"/>
                <c:pt idx="0">
                  <c:v>Total estudiantes capacitados</c:v>
                </c:pt>
              </c:strCache>
            </c:strRef>
          </c:tx>
          <c:spPr>
            <a:gradFill flip="none" rotWithShape="1">
              <a:gsLst>
                <a:gs pos="0">
                  <a:schemeClr val="accent1">
                    <a:lumMod val="60000"/>
                    <a:lumOff val="40000"/>
                  </a:schemeClr>
                </a:gs>
                <a:gs pos="75000">
                  <a:schemeClr val="accent1">
                    <a:lumMod val="60000"/>
                    <a:lumOff val="40000"/>
                    <a:lumMod val="60000"/>
                    <a:lumOff val="40000"/>
                  </a:schemeClr>
                </a:gs>
                <a:gs pos="51000">
                  <a:schemeClr val="accent1">
                    <a:lumMod val="60000"/>
                    <a:lumOff val="40000"/>
                    <a:alpha val="75000"/>
                  </a:schemeClr>
                </a:gs>
                <a:gs pos="100000">
                  <a:schemeClr val="accent1">
                    <a:lumMod val="60000"/>
                    <a:lumOff val="40000"/>
                    <a:lumMod val="20000"/>
                    <a:lumOff val="80000"/>
                    <a:alpha val="15000"/>
                  </a:schemeClr>
                </a:gs>
              </a:gsLst>
              <a:lin ang="5400000" scaled="0"/>
            </a:gradFill>
            <a:ln>
              <a:noFill/>
            </a:ln>
            <a:effectLst/>
            <a:scene3d>
              <a:camera prst="orthographicFront"/>
              <a:lightRig rig="threePt" dir="t"/>
            </a:scene3d>
            <a:sp3d>
              <a:bevelT w="190500" h="38100"/>
            </a:sp3d>
          </c:spPr>
          <c:invertIfNegative val="0"/>
          <c:dLbls>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CULTURA!$C$81:$E$81</c:f>
              <c:numCache>
                <c:formatCode>General</c:formatCode>
                <c:ptCount val="3"/>
                <c:pt idx="0">
                  <c:v>2024</c:v>
                </c:pt>
                <c:pt idx="1">
                  <c:v>2025</c:v>
                </c:pt>
                <c:pt idx="2">
                  <c:v>2026</c:v>
                </c:pt>
              </c:numCache>
            </c:numRef>
          </c:cat>
          <c:val>
            <c:numRef>
              <c:f>CULTURA!$C$82:$E$82</c:f>
              <c:numCache>
                <c:formatCode>0</c:formatCode>
                <c:ptCount val="3"/>
                <c:pt idx="0">
                  <c:v>3155</c:v>
                </c:pt>
                <c:pt idx="1">
                  <c:v>3930</c:v>
                </c:pt>
                <c:pt idx="2">
                  <c:v>926</c:v>
                </c:pt>
              </c:numCache>
            </c:numRef>
          </c:val>
          <c:extLst>
            <c:ext xmlns:c16="http://schemas.microsoft.com/office/drawing/2014/chart" uri="{C3380CC4-5D6E-409C-BE32-E72D297353CC}">
              <c16:uniqueId val="{00000000-2518-4CE4-A1A7-71B0CE527FC4}"/>
            </c:ext>
          </c:extLst>
        </c:ser>
        <c:dLbls>
          <c:showLegendKey val="0"/>
          <c:showVal val="0"/>
          <c:showCatName val="0"/>
          <c:showSerName val="0"/>
          <c:showPercent val="0"/>
          <c:showBubbleSize val="0"/>
        </c:dLbls>
        <c:gapWidth val="355"/>
        <c:overlap val="-70"/>
        <c:axId val="1727085263"/>
        <c:axId val="1727086703"/>
      </c:barChart>
      <c:catAx>
        <c:axId val="17270852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727086703"/>
        <c:crosses val="autoZero"/>
        <c:auto val="1"/>
        <c:lblAlgn val="ctr"/>
        <c:lblOffset val="100"/>
        <c:noMultiLvlLbl val="0"/>
      </c:catAx>
      <c:valAx>
        <c:axId val="1727086703"/>
        <c:scaling>
          <c:orientation val="minMax"/>
        </c:scaling>
        <c:delete val="0"/>
        <c:axPos val="l"/>
        <c:majorGridlines>
          <c:spPr>
            <a:ln w="9525" cap="flat" cmpd="sng" algn="ctr">
              <a:gradFill>
                <a:gsLst>
                  <a:gs pos="100000">
                    <a:schemeClr val="tx1">
                      <a:lumMod val="5000"/>
                      <a:lumOff val="95000"/>
                    </a:schemeClr>
                  </a:gs>
                  <a:gs pos="0">
                    <a:schemeClr val="tx1">
                      <a:lumMod val="25000"/>
                      <a:lumOff val="75000"/>
                    </a:schemeClr>
                  </a:gs>
                </a:gsLst>
                <a:lin ang="5400000" scaled="0"/>
              </a:gra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727085263"/>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Nunito" pitchFamily="2" charset="0"/>
                <a:ea typeface="+mn-ea"/>
                <a:cs typeface="+mn-cs"/>
              </a:defRPr>
            </a:pPr>
            <a:r>
              <a:rPr lang="es-CO" sz="2000" b="1">
                <a:solidFill>
                  <a:sysClr val="windowText" lastClr="000000"/>
                </a:solidFill>
                <a:latin typeface="Nunito" pitchFamily="2" charset="0"/>
              </a:rPr>
              <a:t>ATENCIÓN</a:t>
            </a:r>
            <a:r>
              <a:rPr lang="es-CO" sz="2000" b="1" baseline="0">
                <a:solidFill>
                  <a:sysClr val="windowText" lastClr="000000"/>
                </a:solidFill>
                <a:latin typeface="Nunito" pitchFamily="2" charset="0"/>
              </a:rPr>
              <a:t> LENGUA DE SEÑAS 2023 - 2025</a:t>
            </a:r>
            <a:endParaRPr lang="es-CO" sz="2000" b="1">
              <a:solidFill>
                <a:sysClr val="windowText" lastClr="000000"/>
              </a:solidFill>
              <a:latin typeface="Nunito" pitchFamily="2"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Nunito" pitchFamily="2" charset="0"/>
              <a:ea typeface="+mn-ea"/>
              <a:cs typeface="+mn-cs"/>
            </a:defRPr>
          </a:pPr>
          <a:endParaRPr lang="es-CO"/>
        </a:p>
      </c:txPr>
    </c:title>
    <c:autoTitleDeleted val="0"/>
    <c:plotArea>
      <c:layout/>
      <c:barChart>
        <c:barDir val="col"/>
        <c:grouping val="clustered"/>
        <c:varyColors val="0"/>
        <c:ser>
          <c:idx val="1"/>
          <c:order val="0"/>
          <c:tx>
            <c:strRef>
              <c:f>CANALES!$E$160</c:f>
              <c:strCache>
                <c:ptCount val="1"/>
                <c:pt idx="0">
                  <c:v>2024</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ysClr val="windowText" lastClr="000000"/>
                    </a:solidFill>
                    <a:latin typeface="Nunito" pitchFamily="2" charset="0"/>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CANALES!$D$173</c:f>
              <c:strCache>
                <c:ptCount val="1"/>
                <c:pt idx="0">
                  <c:v>Total</c:v>
                </c:pt>
              </c:strCache>
            </c:strRef>
          </c:cat>
          <c:val>
            <c:numRef>
              <c:f>CANALES!$E$173</c:f>
              <c:numCache>
                <c:formatCode>#,##0</c:formatCode>
                <c:ptCount val="1"/>
                <c:pt idx="0">
                  <c:v>3156</c:v>
                </c:pt>
              </c:numCache>
            </c:numRef>
          </c:val>
          <c:extLst>
            <c:ext xmlns:c16="http://schemas.microsoft.com/office/drawing/2014/chart" uri="{C3380CC4-5D6E-409C-BE32-E72D297353CC}">
              <c16:uniqueId val="{00000000-85F3-45A7-901E-F8AC1C219B0B}"/>
            </c:ext>
          </c:extLst>
        </c:ser>
        <c:ser>
          <c:idx val="2"/>
          <c:order val="1"/>
          <c:tx>
            <c:strRef>
              <c:f>CANALES!$F$160</c:f>
              <c:strCache>
                <c:ptCount val="1"/>
                <c:pt idx="0">
                  <c:v>2025</c:v>
                </c:pt>
              </c:strCache>
            </c:strRef>
          </c:tx>
          <c:spPr>
            <a:solidFill>
              <a:schemeClr val="accent3"/>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ysClr val="windowText" lastClr="000000"/>
                    </a:solidFill>
                    <a:latin typeface="Nunito" pitchFamily="2" charset="0"/>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CANALES!$D$173</c:f>
              <c:strCache>
                <c:ptCount val="1"/>
                <c:pt idx="0">
                  <c:v>Total</c:v>
                </c:pt>
              </c:strCache>
            </c:strRef>
          </c:cat>
          <c:val>
            <c:numRef>
              <c:f>CANALES!$F$173</c:f>
              <c:numCache>
                <c:formatCode>#,##0</c:formatCode>
                <c:ptCount val="1"/>
                <c:pt idx="0">
                  <c:v>600</c:v>
                </c:pt>
              </c:numCache>
            </c:numRef>
          </c:val>
          <c:extLst>
            <c:ext xmlns:c16="http://schemas.microsoft.com/office/drawing/2014/chart" uri="{C3380CC4-5D6E-409C-BE32-E72D297353CC}">
              <c16:uniqueId val="{00000001-85F3-45A7-901E-F8AC1C219B0B}"/>
            </c:ext>
          </c:extLst>
        </c:ser>
        <c:ser>
          <c:idx val="3"/>
          <c:order val="2"/>
          <c:tx>
            <c:strRef>
              <c:f>CANALES!$G$160</c:f>
              <c:strCache>
                <c:ptCount val="1"/>
                <c:pt idx="0">
                  <c:v>2026</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CANALES!$D$173</c:f>
              <c:strCache>
                <c:ptCount val="1"/>
                <c:pt idx="0">
                  <c:v>Total</c:v>
                </c:pt>
              </c:strCache>
            </c:strRef>
          </c:cat>
          <c:val>
            <c:numRef>
              <c:f>CANALES!$G$173</c:f>
              <c:numCache>
                <c:formatCode>#,##0</c:formatCode>
                <c:ptCount val="1"/>
                <c:pt idx="0">
                  <c:v>258</c:v>
                </c:pt>
              </c:numCache>
            </c:numRef>
          </c:val>
          <c:extLst>
            <c:ext xmlns:c16="http://schemas.microsoft.com/office/drawing/2014/chart" uri="{C3380CC4-5D6E-409C-BE32-E72D297353CC}">
              <c16:uniqueId val="{00000002-85F3-45A7-901E-F8AC1C219B0B}"/>
            </c:ext>
          </c:extLst>
        </c:ser>
        <c:dLbls>
          <c:showLegendKey val="0"/>
          <c:showVal val="0"/>
          <c:showCatName val="0"/>
          <c:showSerName val="0"/>
          <c:showPercent val="0"/>
          <c:showBubbleSize val="0"/>
        </c:dLbls>
        <c:gapWidth val="150"/>
        <c:axId val="941327072"/>
        <c:axId val="941330816"/>
      </c:barChart>
      <c:catAx>
        <c:axId val="94132707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Nunito" pitchFamily="2" charset="0"/>
                <a:ea typeface="+mn-ea"/>
                <a:cs typeface="+mn-cs"/>
              </a:defRPr>
            </a:pPr>
            <a:endParaRPr lang="es-CO"/>
          </a:p>
        </c:txPr>
        <c:crossAx val="941330816"/>
        <c:crosses val="autoZero"/>
        <c:auto val="1"/>
        <c:lblAlgn val="ctr"/>
        <c:lblOffset val="100"/>
        <c:noMultiLvlLbl val="0"/>
      </c:catAx>
      <c:valAx>
        <c:axId val="941330816"/>
        <c:scaling>
          <c:orientation val="minMax"/>
        </c:scaling>
        <c:delete val="1"/>
        <c:axPos val="l"/>
        <c:numFmt formatCode="#,##0" sourceLinked="1"/>
        <c:majorTickMark val="none"/>
        <c:minorTickMark val="none"/>
        <c:tickLblPos val="nextTo"/>
        <c:crossAx val="9413270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Nunito" pitchFamily="2" charset="0"/>
              <a:ea typeface="+mn-ea"/>
              <a:cs typeface="+mn-cs"/>
            </a:defRPr>
          </a:pPr>
          <a:endParaRPr lang="es-CO"/>
        </a:p>
      </c:txPr>
    </c:legend>
    <c:plotVisOnly val="1"/>
    <c:dispBlanksAs val="gap"/>
    <c:showDLblsOverMax val="0"/>
  </c:chart>
  <c:spPr>
    <a:noFill/>
    <a:ln w="9525" cap="flat" cmpd="sng" algn="ctr">
      <a:solidFill>
        <a:schemeClr val="accent3"/>
      </a:solidFill>
      <a:round/>
    </a:ln>
    <a:effectLst/>
  </c:spPr>
  <c:txPr>
    <a:bodyPr/>
    <a:lstStyle/>
    <a:p>
      <a:pPr>
        <a:defRPr/>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Promedio Asistentes  - Semanas de Entrenamiento 2024</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CULTURA!$C$227:$C$231</c:f>
              <c:strCache>
                <c:ptCount val="5"/>
                <c:pt idx="0">
                  <c:v>4 - 8 de marzo 2024</c:v>
                </c:pt>
                <c:pt idx="1">
                  <c:v>8 -12 de abril de 2024</c:v>
                </c:pt>
                <c:pt idx="2">
                  <c:v>17 al 21 de junio de 2024</c:v>
                </c:pt>
                <c:pt idx="3">
                  <c:v>16 a 19 de julio 2024</c:v>
                </c:pt>
                <c:pt idx="4">
                  <c:v>18 al 22 de noviembre 2024</c:v>
                </c:pt>
              </c:strCache>
            </c:strRef>
          </c:cat>
          <c:val>
            <c:numRef>
              <c:f>CULTURA!$D$227:$D$231</c:f>
              <c:numCache>
                <c:formatCode>General</c:formatCode>
                <c:ptCount val="5"/>
              </c:numCache>
            </c:numRef>
          </c:val>
          <c:smooth val="0"/>
          <c:extLst>
            <c:ext xmlns:c16="http://schemas.microsoft.com/office/drawing/2014/chart" uri="{C3380CC4-5D6E-409C-BE32-E72D297353CC}">
              <c16:uniqueId val="{00000000-36A6-4F2D-AF9B-2A77DE22FD73}"/>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CULTURA!$C$227:$C$231</c:f>
              <c:strCache>
                <c:ptCount val="5"/>
                <c:pt idx="0">
                  <c:v>4 - 8 de marzo 2024</c:v>
                </c:pt>
                <c:pt idx="1">
                  <c:v>8 -12 de abril de 2024</c:v>
                </c:pt>
                <c:pt idx="2">
                  <c:v>17 al 21 de junio de 2024</c:v>
                </c:pt>
                <c:pt idx="3">
                  <c:v>16 a 19 de julio 2024</c:v>
                </c:pt>
                <c:pt idx="4">
                  <c:v>18 al 22 de noviembre 2024</c:v>
                </c:pt>
              </c:strCache>
            </c:strRef>
          </c:cat>
          <c:val>
            <c:numRef>
              <c:f>CULTURA!$E$227:$E$231</c:f>
              <c:numCache>
                <c:formatCode>General</c:formatCode>
                <c:ptCount val="5"/>
              </c:numCache>
            </c:numRef>
          </c:val>
          <c:smooth val="0"/>
          <c:extLst>
            <c:ext xmlns:c16="http://schemas.microsoft.com/office/drawing/2014/chart" uri="{C3380CC4-5D6E-409C-BE32-E72D297353CC}">
              <c16:uniqueId val="{00000001-36A6-4F2D-AF9B-2A77DE22FD73}"/>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CULTURA!$C$227:$C$231</c:f>
              <c:strCache>
                <c:ptCount val="5"/>
                <c:pt idx="0">
                  <c:v>4 - 8 de marzo 2024</c:v>
                </c:pt>
                <c:pt idx="1">
                  <c:v>8 -12 de abril de 2024</c:v>
                </c:pt>
                <c:pt idx="2">
                  <c:v>17 al 21 de junio de 2024</c:v>
                </c:pt>
                <c:pt idx="3">
                  <c:v>16 a 19 de julio 2024</c:v>
                </c:pt>
                <c:pt idx="4">
                  <c:v>18 al 22 de noviembre 2024</c:v>
                </c:pt>
              </c:strCache>
            </c:strRef>
          </c:cat>
          <c:val>
            <c:numRef>
              <c:f>CULTURA!$F$227:$F$231</c:f>
              <c:numCache>
                <c:formatCode>General</c:formatCode>
                <c:ptCount val="5"/>
              </c:numCache>
            </c:numRef>
          </c:val>
          <c:smooth val="0"/>
          <c:extLst>
            <c:ext xmlns:c16="http://schemas.microsoft.com/office/drawing/2014/chart" uri="{C3380CC4-5D6E-409C-BE32-E72D297353CC}">
              <c16:uniqueId val="{00000002-36A6-4F2D-AF9B-2A77DE22FD73}"/>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CULTURA!$C$227:$C$231</c:f>
              <c:strCache>
                <c:ptCount val="5"/>
                <c:pt idx="0">
                  <c:v>4 - 8 de marzo 2024</c:v>
                </c:pt>
                <c:pt idx="1">
                  <c:v>8 -12 de abril de 2024</c:v>
                </c:pt>
                <c:pt idx="2">
                  <c:v>17 al 21 de junio de 2024</c:v>
                </c:pt>
                <c:pt idx="3">
                  <c:v>16 a 19 de julio 2024</c:v>
                </c:pt>
                <c:pt idx="4">
                  <c:v>18 al 22 de noviembre 2024</c:v>
                </c:pt>
              </c:strCache>
            </c:strRef>
          </c:cat>
          <c:val>
            <c:numRef>
              <c:f>CULTURA!$G$227:$G$231</c:f>
              <c:numCache>
                <c:formatCode>General</c:formatCode>
                <c:ptCount val="5"/>
              </c:numCache>
            </c:numRef>
          </c:val>
          <c:smooth val="0"/>
          <c:extLst>
            <c:ext xmlns:c16="http://schemas.microsoft.com/office/drawing/2014/chart" uri="{C3380CC4-5D6E-409C-BE32-E72D297353CC}">
              <c16:uniqueId val="{00000003-36A6-4F2D-AF9B-2A77DE22FD73}"/>
            </c:ext>
          </c:extLst>
        </c:ser>
        <c:ser>
          <c:idx val="4"/>
          <c:order val="4"/>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0"/>
                  <c:y val="-5.82524271844660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A6-4F2D-AF9B-2A77DE22FD73}"/>
                </c:ext>
              </c:extLst>
            </c:dLbl>
            <c:dLbl>
              <c:idx val="1"/>
              <c:layout>
                <c:manualLayout>
                  <c:x val="0"/>
                  <c:y val="-4.53074433656957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A6-4F2D-AF9B-2A77DE22FD73}"/>
                </c:ext>
              </c:extLst>
            </c:dLbl>
            <c:dLbl>
              <c:idx val="2"/>
              <c:layout>
                <c:manualLayout>
                  <c:x val="1.8018018018017357E-3"/>
                  <c:y val="-7.11974110032362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A6-4F2D-AF9B-2A77DE22FD73}"/>
                </c:ext>
              </c:extLst>
            </c:dLbl>
            <c:dLbl>
              <c:idx val="3"/>
              <c:layout>
                <c:manualLayout>
                  <c:x val="-3.6036036036036037E-3"/>
                  <c:y val="-7.11974110032362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A6-4F2D-AF9B-2A77DE22FD73}"/>
                </c:ext>
              </c:extLst>
            </c:dLbl>
            <c:dLbl>
              <c:idx val="4"/>
              <c:layout>
                <c:manualLayout>
                  <c:x val="-3.6036036036037359E-3"/>
                  <c:y val="-7.76699029126214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A6-4F2D-AF9B-2A77DE22FD7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CULTURA!$C$227:$C$231</c:f>
              <c:strCache>
                <c:ptCount val="5"/>
                <c:pt idx="0">
                  <c:v>4 - 8 de marzo 2024</c:v>
                </c:pt>
                <c:pt idx="1">
                  <c:v>8 -12 de abril de 2024</c:v>
                </c:pt>
                <c:pt idx="2">
                  <c:v>17 al 21 de junio de 2024</c:v>
                </c:pt>
                <c:pt idx="3">
                  <c:v>16 a 19 de julio 2024</c:v>
                </c:pt>
                <c:pt idx="4">
                  <c:v>18 al 22 de noviembre 2024</c:v>
                </c:pt>
              </c:strCache>
            </c:strRef>
          </c:cat>
          <c:val>
            <c:numRef>
              <c:f>CULTURA!$H$227:$H$231</c:f>
              <c:numCache>
                <c:formatCode>0</c:formatCode>
                <c:ptCount val="5"/>
                <c:pt idx="0">
                  <c:v>1499</c:v>
                </c:pt>
                <c:pt idx="1">
                  <c:v>1077.2</c:v>
                </c:pt>
                <c:pt idx="2">
                  <c:v>1113.5999999999999</c:v>
                </c:pt>
                <c:pt idx="3">
                  <c:v>1078.25</c:v>
                </c:pt>
                <c:pt idx="4">
                  <c:v>833</c:v>
                </c:pt>
              </c:numCache>
            </c:numRef>
          </c:val>
          <c:smooth val="0"/>
          <c:extLst>
            <c:ext xmlns:c16="http://schemas.microsoft.com/office/drawing/2014/chart" uri="{C3380CC4-5D6E-409C-BE32-E72D297353CC}">
              <c16:uniqueId val="{00000009-36A6-4F2D-AF9B-2A77DE22FD73}"/>
            </c:ext>
          </c:extLst>
        </c:ser>
        <c:dLbls>
          <c:showLegendKey val="0"/>
          <c:showVal val="0"/>
          <c:showCatName val="0"/>
          <c:showSerName val="0"/>
          <c:showPercent val="0"/>
          <c:showBubbleSize val="0"/>
        </c:dLbls>
        <c:marker val="1"/>
        <c:smooth val="0"/>
        <c:axId val="1992330760"/>
        <c:axId val="2116400648"/>
      </c:lineChart>
      <c:catAx>
        <c:axId val="1992330760"/>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a:t>Semana de Entrenamiento</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16400648"/>
        <c:crosses val="autoZero"/>
        <c:auto val="1"/>
        <c:lblAlgn val="ctr"/>
        <c:lblOffset val="100"/>
        <c:noMultiLvlLbl val="0"/>
      </c:catAx>
      <c:valAx>
        <c:axId val="21164006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a:t>No. Asistentes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92330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Promedio Asistentes - Semanas de Entrenamiento 2025</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CULTURA!$C$236:$C$244</c:f>
              <c:strCache>
                <c:ptCount val="9"/>
                <c:pt idx="0">
                  <c:v>10 al 14 de febrero de 2025</c:v>
                </c:pt>
                <c:pt idx="1">
                  <c:v>10 al 14 de marzo de 2025</c:v>
                </c:pt>
                <c:pt idx="2">
                  <c:v>7 al 11 de abril de 2025</c:v>
                </c:pt>
                <c:pt idx="3">
                  <c:v>5 al 9 de mayo de 2025</c:v>
                </c:pt>
                <c:pt idx="4">
                  <c:v>9 al 13 de junio de 2025</c:v>
                </c:pt>
                <c:pt idx="5">
                  <c:v>7 al 11 de julio de 2025</c:v>
                </c:pt>
                <c:pt idx="6">
                  <c:v>1 al 6 de agosto de 2025</c:v>
                </c:pt>
                <c:pt idx="7">
                  <c:v>10 al 14 de noviembre de 2025</c:v>
                </c:pt>
                <c:pt idx="8">
                  <c:v>1° al 5 de diciembre </c:v>
                </c:pt>
              </c:strCache>
            </c:strRef>
          </c:cat>
          <c:val>
            <c:numRef>
              <c:f>CULTURA!$D$236:$D$244</c:f>
              <c:numCache>
                <c:formatCode>General</c:formatCode>
                <c:ptCount val="9"/>
              </c:numCache>
            </c:numRef>
          </c:val>
          <c:smooth val="0"/>
          <c:extLst>
            <c:ext xmlns:c16="http://schemas.microsoft.com/office/drawing/2014/chart" uri="{C3380CC4-5D6E-409C-BE32-E72D297353CC}">
              <c16:uniqueId val="{00000000-D0E1-4349-B87B-A92340E50975}"/>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CULTURA!$C$236:$C$244</c:f>
              <c:strCache>
                <c:ptCount val="9"/>
                <c:pt idx="0">
                  <c:v>10 al 14 de febrero de 2025</c:v>
                </c:pt>
                <c:pt idx="1">
                  <c:v>10 al 14 de marzo de 2025</c:v>
                </c:pt>
                <c:pt idx="2">
                  <c:v>7 al 11 de abril de 2025</c:v>
                </c:pt>
                <c:pt idx="3">
                  <c:v>5 al 9 de mayo de 2025</c:v>
                </c:pt>
                <c:pt idx="4">
                  <c:v>9 al 13 de junio de 2025</c:v>
                </c:pt>
                <c:pt idx="5">
                  <c:v>7 al 11 de julio de 2025</c:v>
                </c:pt>
                <c:pt idx="6">
                  <c:v>1 al 6 de agosto de 2025</c:v>
                </c:pt>
                <c:pt idx="7">
                  <c:v>10 al 14 de noviembre de 2025</c:v>
                </c:pt>
                <c:pt idx="8">
                  <c:v>1° al 5 de diciembre </c:v>
                </c:pt>
              </c:strCache>
            </c:strRef>
          </c:cat>
          <c:val>
            <c:numRef>
              <c:f>CULTURA!$E$236:$E$244</c:f>
              <c:numCache>
                <c:formatCode>General</c:formatCode>
                <c:ptCount val="9"/>
              </c:numCache>
            </c:numRef>
          </c:val>
          <c:smooth val="0"/>
          <c:extLst>
            <c:ext xmlns:c16="http://schemas.microsoft.com/office/drawing/2014/chart" uri="{C3380CC4-5D6E-409C-BE32-E72D297353CC}">
              <c16:uniqueId val="{00000001-D0E1-4349-B87B-A92340E50975}"/>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CULTURA!$C$236:$C$244</c:f>
              <c:strCache>
                <c:ptCount val="9"/>
                <c:pt idx="0">
                  <c:v>10 al 14 de febrero de 2025</c:v>
                </c:pt>
                <c:pt idx="1">
                  <c:v>10 al 14 de marzo de 2025</c:v>
                </c:pt>
                <c:pt idx="2">
                  <c:v>7 al 11 de abril de 2025</c:v>
                </c:pt>
                <c:pt idx="3">
                  <c:v>5 al 9 de mayo de 2025</c:v>
                </c:pt>
                <c:pt idx="4">
                  <c:v>9 al 13 de junio de 2025</c:v>
                </c:pt>
                <c:pt idx="5">
                  <c:v>7 al 11 de julio de 2025</c:v>
                </c:pt>
                <c:pt idx="6">
                  <c:v>1 al 6 de agosto de 2025</c:v>
                </c:pt>
                <c:pt idx="7">
                  <c:v>10 al 14 de noviembre de 2025</c:v>
                </c:pt>
                <c:pt idx="8">
                  <c:v>1° al 5 de diciembre </c:v>
                </c:pt>
              </c:strCache>
            </c:strRef>
          </c:cat>
          <c:val>
            <c:numRef>
              <c:f>CULTURA!$F$236:$F$244</c:f>
              <c:numCache>
                <c:formatCode>General</c:formatCode>
                <c:ptCount val="9"/>
              </c:numCache>
            </c:numRef>
          </c:val>
          <c:smooth val="0"/>
          <c:extLst>
            <c:ext xmlns:c16="http://schemas.microsoft.com/office/drawing/2014/chart" uri="{C3380CC4-5D6E-409C-BE32-E72D297353CC}">
              <c16:uniqueId val="{00000002-D0E1-4349-B87B-A92340E50975}"/>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CULTURA!$C$236:$C$244</c:f>
              <c:strCache>
                <c:ptCount val="9"/>
                <c:pt idx="0">
                  <c:v>10 al 14 de febrero de 2025</c:v>
                </c:pt>
                <c:pt idx="1">
                  <c:v>10 al 14 de marzo de 2025</c:v>
                </c:pt>
                <c:pt idx="2">
                  <c:v>7 al 11 de abril de 2025</c:v>
                </c:pt>
                <c:pt idx="3">
                  <c:v>5 al 9 de mayo de 2025</c:v>
                </c:pt>
                <c:pt idx="4">
                  <c:v>9 al 13 de junio de 2025</c:v>
                </c:pt>
                <c:pt idx="5">
                  <c:v>7 al 11 de julio de 2025</c:v>
                </c:pt>
                <c:pt idx="6">
                  <c:v>1 al 6 de agosto de 2025</c:v>
                </c:pt>
                <c:pt idx="7">
                  <c:v>10 al 14 de noviembre de 2025</c:v>
                </c:pt>
                <c:pt idx="8">
                  <c:v>1° al 5 de diciembre </c:v>
                </c:pt>
              </c:strCache>
            </c:strRef>
          </c:cat>
          <c:val>
            <c:numRef>
              <c:f>CULTURA!$G$236:$G$244</c:f>
              <c:numCache>
                <c:formatCode>General</c:formatCode>
                <c:ptCount val="9"/>
              </c:numCache>
            </c:numRef>
          </c:val>
          <c:smooth val="0"/>
          <c:extLst>
            <c:ext xmlns:c16="http://schemas.microsoft.com/office/drawing/2014/chart" uri="{C3380CC4-5D6E-409C-BE32-E72D297353CC}">
              <c16:uniqueId val="{00000003-D0E1-4349-B87B-A92340E50975}"/>
            </c:ext>
          </c:extLst>
        </c:ser>
        <c:ser>
          <c:idx val="4"/>
          <c:order val="4"/>
          <c:spPr>
            <a:ln w="28575" cap="rnd">
              <a:solidFill>
                <a:schemeClr val="accent5"/>
              </a:solid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CULTURA!$C$236:$C$244</c:f>
              <c:strCache>
                <c:ptCount val="9"/>
                <c:pt idx="0">
                  <c:v>10 al 14 de febrero de 2025</c:v>
                </c:pt>
                <c:pt idx="1">
                  <c:v>10 al 14 de marzo de 2025</c:v>
                </c:pt>
                <c:pt idx="2">
                  <c:v>7 al 11 de abril de 2025</c:v>
                </c:pt>
                <c:pt idx="3">
                  <c:v>5 al 9 de mayo de 2025</c:v>
                </c:pt>
                <c:pt idx="4">
                  <c:v>9 al 13 de junio de 2025</c:v>
                </c:pt>
                <c:pt idx="5">
                  <c:v>7 al 11 de julio de 2025</c:v>
                </c:pt>
                <c:pt idx="6">
                  <c:v>1 al 6 de agosto de 2025</c:v>
                </c:pt>
                <c:pt idx="7">
                  <c:v>10 al 14 de noviembre de 2025</c:v>
                </c:pt>
                <c:pt idx="8">
                  <c:v>1° al 5 de diciembre </c:v>
                </c:pt>
              </c:strCache>
            </c:strRef>
          </c:cat>
          <c:val>
            <c:numRef>
              <c:f>CULTURA!$H$236:$H$244</c:f>
              <c:numCache>
                <c:formatCode>0</c:formatCode>
                <c:ptCount val="9"/>
                <c:pt idx="0">
                  <c:v>1332</c:v>
                </c:pt>
                <c:pt idx="1">
                  <c:v>1403.6</c:v>
                </c:pt>
                <c:pt idx="2">
                  <c:v>1348.2</c:v>
                </c:pt>
                <c:pt idx="3">
                  <c:v>1284.5999999999999</c:v>
                </c:pt>
                <c:pt idx="4">
                  <c:v>1143.5</c:v>
                </c:pt>
                <c:pt idx="5">
                  <c:v>1583.8</c:v>
                </c:pt>
                <c:pt idx="6">
                  <c:v>1360.75</c:v>
                </c:pt>
                <c:pt idx="7">
                  <c:v>932</c:v>
                </c:pt>
                <c:pt idx="8">
                  <c:v>884</c:v>
                </c:pt>
              </c:numCache>
            </c:numRef>
          </c:val>
          <c:smooth val="0"/>
          <c:extLst>
            <c:ext xmlns:c16="http://schemas.microsoft.com/office/drawing/2014/chart" uri="{C3380CC4-5D6E-409C-BE32-E72D297353CC}">
              <c16:uniqueId val="{00000004-D0E1-4349-B87B-A92340E50975}"/>
            </c:ext>
          </c:extLst>
        </c:ser>
        <c:dLbls>
          <c:showLegendKey val="0"/>
          <c:showVal val="0"/>
          <c:showCatName val="0"/>
          <c:showSerName val="0"/>
          <c:showPercent val="0"/>
          <c:showBubbleSize val="0"/>
        </c:dLbls>
        <c:marker val="1"/>
        <c:smooth val="0"/>
        <c:axId val="1992330760"/>
        <c:axId val="2116400648"/>
      </c:lineChart>
      <c:catAx>
        <c:axId val="1992330760"/>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a:t>Semana de Entrenamiento</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16400648"/>
        <c:crosses val="autoZero"/>
        <c:auto val="1"/>
        <c:lblAlgn val="ctr"/>
        <c:lblOffset val="100"/>
        <c:noMultiLvlLbl val="0"/>
      </c:catAx>
      <c:valAx>
        <c:axId val="21164006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a:t>No. Asistentes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92330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a:t>Promedio Asistentes  - Semanas de Entrenamiento 2026</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CULTURA!$C$249:$C$254</c:f>
              <c:strCache>
                <c:ptCount val="6"/>
                <c:pt idx="0">
                  <c:v>16 al 20 de febrero de 2026</c:v>
                </c:pt>
                <c:pt idx="1">
                  <c:v>16 al 20 de marzo de 2026</c:v>
                </c:pt>
                <c:pt idx="2">
                  <c:v>20 al 24 de abril de 2026</c:v>
                </c:pt>
                <c:pt idx="3">
                  <c:v>19 al 22 de mayo de 2026</c:v>
                </c:pt>
                <c:pt idx="4">
                  <c:v>16 al 19 de junio 2026</c:v>
                </c:pt>
                <c:pt idx="5">
                  <c:v>6 al 10 de julio 2026</c:v>
                </c:pt>
              </c:strCache>
            </c:strRef>
          </c:cat>
          <c:val>
            <c:numRef>
              <c:f>CULTURA!$D$249:$D$254</c:f>
              <c:numCache>
                <c:formatCode>General</c:formatCode>
                <c:ptCount val="6"/>
              </c:numCache>
            </c:numRef>
          </c:val>
          <c:smooth val="0"/>
          <c:extLst>
            <c:ext xmlns:c16="http://schemas.microsoft.com/office/drawing/2014/chart" uri="{C3380CC4-5D6E-409C-BE32-E72D297353CC}">
              <c16:uniqueId val="{00000000-1371-4AC8-8598-6B026EFF2508}"/>
            </c:ext>
          </c:extLst>
        </c:ser>
        <c:ser>
          <c:idx val="1"/>
          <c:order val="1"/>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CULTURA!$C$249:$C$254</c:f>
              <c:strCache>
                <c:ptCount val="6"/>
                <c:pt idx="0">
                  <c:v>16 al 20 de febrero de 2026</c:v>
                </c:pt>
                <c:pt idx="1">
                  <c:v>16 al 20 de marzo de 2026</c:v>
                </c:pt>
                <c:pt idx="2">
                  <c:v>20 al 24 de abril de 2026</c:v>
                </c:pt>
                <c:pt idx="3">
                  <c:v>19 al 22 de mayo de 2026</c:v>
                </c:pt>
                <c:pt idx="4">
                  <c:v>16 al 19 de junio 2026</c:v>
                </c:pt>
                <c:pt idx="5">
                  <c:v>6 al 10 de julio 2026</c:v>
                </c:pt>
              </c:strCache>
            </c:strRef>
          </c:cat>
          <c:val>
            <c:numRef>
              <c:f>CULTURA!$E$249:$E$254</c:f>
              <c:numCache>
                <c:formatCode>General</c:formatCode>
                <c:ptCount val="6"/>
              </c:numCache>
            </c:numRef>
          </c:val>
          <c:smooth val="0"/>
          <c:extLst>
            <c:ext xmlns:c16="http://schemas.microsoft.com/office/drawing/2014/chart" uri="{C3380CC4-5D6E-409C-BE32-E72D297353CC}">
              <c16:uniqueId val="{00000001-1371-4AC8-8598-6B026EFF2508}"/>
            </c:ext>
          </c:extLst>
        </c:ser>
        <c:ser>
          <c:idx val="2"/>
          <c:order val="2"/>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CULTURA!$C$249:$C$254</c:f>
              <c:strCache>
                <c:ptCount val="6"/>
                <c:pt idx="0">
                  <c:v>16 al 20 de febrero de 2026</c:v>
                </c:pt>
                <c:pt idx="1">
                  <c:v>16 al 20 de marzo de 2026</c:v>
                </c:pt>
                <c:pt idx="2">
                  <c:v>20 al 24 de abril de 2026</c:v>
                </c:pt>
                <c:pt idx="3">
                  <c:v>19 al 22 de mayo de 2026</c:v>
                </c:pt>
                <c:pt idx="4">
                  <c:v>16 al 19 de junio 2026</c:v>
                </c:pt>
                <c:pt idx="5">
                  <c:v>6 al 10 de julio 2026</c:v>
                </c:pt>
              </c:strCache>
            </c:strRef>
          </c:cat>
          <c:val>
            <c:numRef>
              <c:f>CULTURA!$F$249:$F$254</c:f>
              <c:numCache>
                <c:formatCode>General</c:formatCode>
                <c:ptCount val="6"/>
              </c:numCache>
            </c:numRef>
          </c:val>
          <c:smooth val="0"/>
          <c:extLst>
            <c:ext xmlns:c16="http://schemas.microsoft.com/office/drawing/2014/chart" uri="{C3380CC4-5D6E-409C-BE32-E72D297353CC}">
              <c16:uniqueId val="{00000002-1371-4AC8-8598-6B026EFF2508}"/>
            </c:ext>
          </c:extLst>
        </c:ser>
        <c:ser>
          <c:idx val="3"/>
          <c:order val="3"/>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CULTURA!$C$249:$C$254</c:f>
              <c:strCache>
                <c:ptCount val="6"/>
                <c:pt idx="0">
                  <c:v>16 al 20 de febrero de 2026</c:v>
                </c:pt>
                <c:pt idx="1">
                  <c:v>16 al 20 de marzo de 2026</c:v>
                </c:pt>
                <c:pt idx="2">
                  <c:v>20 al 24 de abril de 2026</c:v>
                </c:pt>
                <c:pt idx="3">
                  <c:v>19 al 22 de mayo de 2026</c:v>
                </c:pt>
                <c:pt idx="4">
                  <c:v>16 al 19 de junio 2026</c:v>
                </c:pt>
                <c:pt idx="5">
                  <c:v>6 al 10 de julio 2026</c:v>
                </c:pt>
              </c:strCache>
            </c:strRef>
          </c:cat>
          <c:val>
            <c:numRef>
              <c:f>CULTURA!$G$249:$G$254</c:f>
              <c:numCache>
                <c:formatCode>General</c:formatCode>
                <c:ptCount val="6"/>
              </c:numCache>
            </c:numRef>
          </c:val>
          <c:smooth val="0"/>
          <c:extLst>
            <c:ext xmlns:c16="http://schemas.microsoft.com/office/drawing/2014/chart" uri="{C3380CC4-5D6E-409C-BE32-E72D297353CC}">
              <c16:uniqueId val="{00000003-1371-4AC8-8598-6B026EFF2508}"/>
            </c:ext>
          </c:extLst>
        </c:ser>
        <c:ser>
          <c:idx val="4"/>
          <c:order val="4"/>
          <c:spPr>
            <a:ln w="28575" cap="rnd">
              <a:solidFill>
                <a:schemeClr val="accent5"/>
              </a:solidFill>
              <a:round/>
            </a:ln>
            <a:effectLst/>
          </c:spPr>
          <c:marker>
            <c:symbol val="circle"/>
            <c:size val="5"/>
            <c:spPr>
              <a:solidFill>
                <a:schemeClr val="accent5"/>
              </a:solidFill>
              <a:ln w="9525">
                <a:solidFill>
                  <a:schemeClr val="accent5"/>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CULTURA!$C$249:$C$254</c:f>
              <c:strCache>
                <c:ptCount val="6"/>
                <c:pt idx="0">
                  <c:v>16 al 20 de febrero de 2026</c:v>
                </c:pt>
                <c:pt idx="1">
                  <c:v>16 al 20 de marzo de 2026</c:v>
                </c:pt>
                <c:pt idx="2">
                  <c:v>20 al 24 de abril de 2026</c:v>
                </c:pt>
                <c:pt idx="3">
                  <c:v>19 al 22 de mayo de 2026</c:v>
                </c:pt>
                <c:pt idx="4">
                  <c:v>16 al 19 de junio 2026</c:v>
                </c:pt>
                <c:pt idx="5">
                  <c:v>6 al 10 de julio 2026</c:v>
                </c:pt>
              </c:strCache>
            </c:strRef>
          </c:cat>
          <c:val>
            <c:numRef>
              <c:f>CULTURA!$H$249:$H$254</c:f>
              <c:numCache>
                <c:formatCode>0</c:formatCode>
                <c:ptCount val="6"/>
                <c:pt idx="0">
                  <c:v>1587</c:v>
                </c:pt>
                <c:pt idx="1">
                  <c:v>1477</c:v>
                </c:pt>
                <c:pt idx="2">
                  <c:v>1258</c:v>
                </c:pt>
                <c:pt idx="3">
                  <c:v>1011</c:v>
                </c:pt>
                <c:pt idx="4">
                  <c:v>871</c:v>
                </c:pt>
                <c:pt idx="5">
                  <c:v>1291</c:v>
                </c:pt>
              </c:numCache>
            </c:numRef>
          </c:val>
          <c:smooth val="0"/>
          <c:extLst>
            <c:ext xmlns:c16="http://schemas.microsoft.com/office/drawing/2014/chart" uri="{C3380CC4-5D6E-409C-BE32-E72D297353CC}">
              <c16:uniqueId val="{00000004-1371-4AC8-8598-6B026EFF2508}"/>
            </c:ext>
          </c:extLst>
        </c:ser>
        <c:dLbls>
          <c:showLegendKey val="0"/>
          <c:showVal val="0"/>
          <c:showCatName val="0"/>
          <c:showSerName val="0"/>
          <c:showPercent val="0"/>
          <c:showBubbleSize val="0"/>
        </c:dLbls>
        <c:marker val="1"/>
        <c:smooth val="0"/>
        <c:axId val="1992330760"/>
        <c:axId val="2116400648"/>
      </c:lineChart>
      <c:catAx>
        <c:axId val="1992330760"/>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a:t>Semana de Entrenamiento</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116400648"/>
        <c:crosses val="autoZero"/>
        <c:auto val="1"/>
        <c:lblAlgn val="ctr"/>
        <c:lblOffset val="100"/>
        <c:noMultiLvlLbl val="0"/>
      </c:catAx>
      <c:valAx>
        <c:axId val="21164006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a:t>No. Asistentes</a:t>
                </a:r>
              </a:p>
            </c:rich>
          </c:tx>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923307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50" baseline="0">
                <a:solidFill>
                  <a:sysClr val="windowText" lastClr="000000"/>
                </a:solidFill>
                <a:latin typeface="+mn-lt"/>
                <a:ea typeface="+mn-ea"/>
                <a:cs typeface="+mn-cs"/>
              </a:defRPr>
            </a:pPr>
            <a:r>
              <a:rPr lang="en-US"/>
              <a:t>Promedio Asistentes a Semanas de Entrenamiento 2024-2026</a:t>
            </a:r>
          </a:p>
        </c:rich>
      </c:tx>
      <c:overlay val="0"/>
      <c:spPr>
        <a:noFill/>
        <a:ln>
          <a:noFill/>
        </a:ln>
        <a:effectLst/>
      </c:spPr>
      <c:txPr>
        <a:bodyPr rot="0" spcFirstLastPara="1" vertOverflow="ellipsis" vert="horz" wrap="square" anchor="ctr" anchorCtr="1"/>
        <a:lstStyle/>
        <a:p>
          <a:pPr>
            <a:defRPr sz="1800" b="1" i="0" u="none" strike="noStrike" kern="1200" cap="all" spc="5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1"/>
          <c:order val="0"/>
          <c:tx>
            <c:strRef>
              <c:f>CULTURA!$B$264</c:f>
              <c:strCache>
                <c:ptCount val="1"/>
                <c:pt idx="0">
                  <c:v>No. Asistentes promedio</c:v>
                </c:pt>
              </c:strCache>
            </c:strRef>
          </c:tx>
          <c:spPr>
            <a:gradFill flip="none" rotWithShape="1">
              <a:gsLst>
                <a:gs pos="0">
                  <a:schemeClr val="accent5"/>
                </a:gs>
                <a:gs pos="75000">
                  <a:schemeClr val="accent5">
                    <a:lumMod val="60000"/>
                    <a:lumOff val="40000"/>
                  </a:schemeClr>
                </a:gs>
                <a:gs pos="51000">
                  <a:schemeClr val="accent5">
                    <a:alpha val="75000"/>
                  </a:schemeClr>
                </a:gs>
                <a:gs pos="100000">
                  <a:schemeClr val="accent5">
                    <a:lumMod val="20000"/>
                    <a:lumOff val="80000"/>
                    <a:alpha val="15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CULTURA!$C$263:$E$263</c:f>
              <c:strCache>
                <c:ptCount val="3"/>
                <c:pt idx="0">
                  <c:v>2024</c:v>
                </c:pt>
                <c:pt idx="1">
                  <c:v>2025</c:v>
                </c:pt>
                <c:pt idx="2">
                  <c:v>2026 *</c:v>
                </c:pt>
              </c:strCache>
            </c:strRef>
          </c:cat>
          <c:val>
            <c:numRef>
              <c:f>CULTURA!$C$264:$E$264</c:f>
              <c:numCache>
                <c:formatCode>0</c:formatCode>
                <c:ptCount val="3"/>
                <c:pt idx="0">
                  <c:v>1120.2099999999998</c:v>
                </c:pt>
                <c:pt idx="1">
                  <c:v>1252.4944444444445</c:v>
                </c:pt>
                <c:pt idx="2">
                  <c:v>1249.1666666666667</c:v>
                </c:pt>
              </c:numCache>
            </c:numRef>
          </c:val>
          <c:extLst>
            <c:ext xmlns:c16="http://schemas.microsoft.com/office/drawing/2014/chart" uri="{C3380CC4-5D6E-409C-BE32-E72D297353CC}">
              <c16:uniqueId val="{00000000-79D9-41C1-9FF4-4189D7C8082D}"/>
            </c:ext>
          </c:extLst>
        </c:ser>
        <c:dLbls>
          <c:dLblPos val="outEnd"/>
          <c:showLegendKey val="0"/>
          <c:showVal val="1"/>
          <c:showCatName val="0"/>
          <c:showSerName val="0"/>
          <c:showPercent val="0"/>
          <c:showBubbleSize val="0"/>
        </c:dLbls>
        <c:gapWidth val="355"/>
        <c:overlap val="-70"/>
        <c:axId val="1727099663"/>
        <c:axId val="1727100623"/>
      </c:barChart>
      <c:catAx>
        <c:axId val="1727099663"/>
        <c:scaling>
          <c:orientation val="minMax"/>
        </c:scaling>
        <c:delete val="0"/>
        <c:axPos val="b"/>
        <c:title>
          <c:tx>
            <c:rich>
              <a:bodyPr rot="0" spcFirstLastPara="1" vertOverflow="ellipsis" vert="horz" wrap="square" anchor="ctr" anchorCtr="1"/>
              <a:lstStyle/>
              <a:p>
                <a:pPr>
                  <a:defRPr sz="900" b="1" i="0" u="none" strike="noStrike" kern="1200" cap="all" baseline="0">
                    <a:solidFill>
                      <a:sysClr val="windowText" lastClr="000000"/>
                    </a:solidFill>
                    <a:latin typeface="+mn-lt"/>
                    <a:ea typeface="+mn-ea"/>
                    <a:cs typeface="+mn-cs"/>
                  </a:defRPr>
                </a:pPr>
                <a:r>
                  <a:rPr lang="en-US"/>
                  <a:t>AÑO</a:t>
                </a:r>
              </a:p>
            </c:rich>
          </c:tx>
          <c:overlay val="0"/>
          <c:spPr>
            <a:noFill/>
            <a:ln>
              <a:noFill/>
            </a:ln>
            <a:effectLst/>
          </c:spPr>
          <c:txPr>
            <a:bodyPr rot="0" spcFirstLastPara="1" vertOverflow="ellipsis" vert="horz" wrap="square" anchor="ctr" anchorCtr="1"/>
            <a:lstStyle/>
            <a:p>
              <a:pPr>
                <a:defRPr sz="900" b="1" i="0" u="none" strike="noStrike" kern="1200" cap="all" baseline="0">
                  <a:solidFill>
                    <a:sysClr val="windowText" lastClr="000000"/>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727100623"/>
        <c:crosses val="autoZero"/>
        <c:auto val="1"/>
        <c:lblAlgn val="ctr"/>
        <c:lblOffset val="100"/>
        <c:noMultiLvlLbl val="0"/>
      </c:catAx>
      <c:valAx>
        <c:axId val="1727100623"/>
        <c:scaling>
          <c:orientation val="minMax"/>
        </c:scaling>
        <c:delete val="0"/>
        <c:axPos val="l"/>
        <c:majorGridlines>
          <c:spPr>
            <a:ln w="9525" cap="flat" cmpd="sng" algn="ctr">
              <a:gradFill>
                <a:gsLst>
                  <a:gs pos="100000">
                    <a:schemeClr val="tx1">
                      <a:lumMod val="5000"/>
                      <a:lumOff val="95000"/>
                    </a:schemeClr>
                  </a:gs>
                  <a:gs pos="0">
                    <a:schemeClr val="tx1">
                      <a:lumMod val="25000"/>
                      <a:lumOff val="75000"/>
                    </a:schemeClr>
                  </a:gs>
                </a:gsLst>
                <a:lin ang="5400000" scaled="0"/>
              </a:gradFill>
              <a:round/>
            </a:ln>
            <a:effectLst/>
          </c:spPr>
        </c:majorGridlines>
        <c:title>
          <c:tx>
            <c:rich>
              <a:bodyPr rot="-5400000" spcFirstLastPara="1" vertOverflow="ellipsis" vert="horz" wrap="square" anchor="ctr" anchorCtr="1"/>
              <a:lstStyle/>
              <a:p>
                <a:pPr>
                  <a:defRPr sz="900" b="1" i="0" u="none" strike="noStrike" kern="1200" cap="all" baseline="0">
                    <a:solidFill>
                      <a:sysClr val="windowText" lastClr="000000"/>
                    </a:solidFill>
                    <a:latin typeface="+mn-lt"/>
                    <a:ea typeface="+mn-ea"/>
                    <a:cs typeface="+mn-cs"/>
                  </a:defRPr>
                </a:pPr>
                <a:r>
                  <a:rPr lang="en-US"/>
                  <a:t>AISISTENTES</a:t>
                </a:r>
              </a:p>
            </c:rich>
          </c:tx>
          <c:overlay val="0"/>
          <c:spPr>
            <a:noFill/>
            <a:ln>
              <a:noFill/>
            </a:ln>
            <a:effectLst/>
          </c:spPr>
          <c:txPr>
            <a:bodyPr rot="-5400000" spcFirstLastPara="1" vertOverflow="ellipsis" vert="horz" wrap="square" anchor="ctr" anchorCtr="1"/>
            <a:lstStyle/>
            <a:p>
              <a:pPr>
                <a:defRPr sz="900" b="1" i="0" u="none" strike="noStrike" kern="1200" cap="all" baseline="0">
                  <a:solidFill>
                    <a:sysClr val="windowText" lastClr="000000"/>
                  </a:solidFill>
                  <a:latin typeface="+mn-lt"/>
                  <a:ea typeface="+mn-ea"/>
                  <a:cs typeface="+mn-cs"/>
                </a:defRPr>
              </a:pPr>
              <a:endParaRPr lang="es-CO"/>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crossAx val="1727099663"/>
        <c:crosses val="autoZero"/>
        <c:crossBetween val="between"/>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ACTIVIDADES PEGAGÓGICAS IE - CCE - 2026</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spPr>
            <a:ln w="28575" cap="rnd">
              <a:solidFill>
                <a:schemeClr val="accent1"/>
              </a:solidFill>
              <a:round/>
            </a:ln>
            <a:effectLst/>
          </c:spPr>
          <c:marker>
            <c:symbol val="none"/>
          </c:marker>
          <c:dLbls>
            <c:dLbl>
              <c:idx val="0"/>
              <c:layout>
                <c:manualLayout>
                  <c:x val="0"/>
                  <c:y val="-6.600660066006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A84-4E1D-8B61-0781D88BD469}"/>
                </c:ext>
              </c:extLst>
            </c:dLbl>
            <c:dLbl>
              <c:idx val="1"/>
              <c:layout>
                <c:manualLayout>
                  <c:x val="-7.3583517292126564E-3"/>
                  <c:y val="-6.60066006600660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A84-4E1D-8B61-0781D88BD469}"/>
                </c:ext>
              </c:extLst>
            </c:dLbl>
            <c:dLbl>
              <c:idx val="2"/>
              <c:layout>
                <c:manualLayout>
                  <c:x val="-2.649006622516567E-2"/>
                  <c:y val="-5.28052805280528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A84-4E1D-8B61-0781D88BD46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CULTURA!$B$167:$B$172</c:f>
              <c:strCache>
                <c:ptCount val="6"/>
                <c:pt idx="0">
                  <c:v>Enero</c:v>
                </c:pt>
                <c:pt idx="1">
                  <c:v>Febrero</c:v>
                </c:pt>
                <c:pt idx="2">
                  <c:v>Marzo</c:v>
                </c:pt>
                <c:pt idx="3">
                  <c:v>Abril</c:v>
                </c:pt>
                <c:pt idx="4">
                  <c:v>Mayo</c:v>
                </c:pt>
                <c:pt idx="5">
                  <c:v>Junio</c:v>
                </c:pt>
              </c:strCache>
            </c:strRef>
          </c:cat>
          <c:val>
            <c:numRef>
              <c:f>CULTURA!$C$167:$C$172</c:f>
              <c:numCache>
                <c:formatCode>General</c:formatCode>
                <c:ptCount val="6"/>
                <c:pt idx="0" formatCode="0">
                  <c:v>3</c:v>
                </c:pt>
                <c:pt idx="1">
                  <c:v>4</c:v>
                </c:pt>
                <c:pt idx="2" formatCode="0">
                  <c:v>14</c:v>
                </c:pt>
                <c:pt idx="3" formatCode="0">
                  <c:v>23</c:v>
                </c:pt>
                <c:pt idx="4" formatCode="0">
                  <c:v>24</c:v>
                </c:pt>
                <c:pt idx="5" formatCode="0">
                  <c:v>3</c:v>
                </c:pt>
              </c:numCache>
            </c:numRef>
          </c:val>
          <c:smooth val="0"/>
          <c:extLst>
            <c:ext xmlns:c16="http://schemas.microsoft.com/office/drawing/2014/chart" uri="{C3380CC4-5D6E-409C-BE32-E72D297353CC}">
              <c16:uniqueId val="{00000003-8A84-4E1D-8B61-0781D88BD469}"/>
            </c:ext>
          </c:extLst>
        </c:ser>
        <c:dLbls>
          <c:showLegendKey val="0"/>
          <c:showVal val="0"/>
          <c:showCatName val="0"/>
          <c:showSerName val="0"/>
          <c:showPercent val="0"/>
          <c:showBubbleSize val="0"/>
        </c:dLbls>
        <c:smooth val="0"/>
        <c:axId val="1975829512"/>
        <c:axId val="1975831560"/>
      </c:lineChart>
      <c:catAx>
        <c:axId val="1975829512"/>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US"/>
                  <a:t>MES</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75831560"/>
        <c:crosses val="autoZero"/>
        <c:auto val="1"/>
        <c:lblAlgn val="ctr"/>
        <c:lblOffset val="100"/>
        <c:noMultiLvlLbl val="0"/>
      </c:catAx>
      <c:valAx>
        <c:axId val="197583156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758295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800" b="1" i="0" u="none" strike="noStrike" kern="1200" spc="0" baseline="0">
                <a:solidFill>
                  <a:schemeClr val="tx1">
                    <a:lumMod val="65000"/>
                    <a:lumOff val="35000"/>
                  </a:schemeClr>
                </a:solidFill>
                <a:latin typeface="+mn-lt"/>
                <a:ea typeface="+mn-ea"/>
                <a:cs typeface="+mn-cs"/>
              </a:defRPr>
            </a:pPr>
            <a:r>
              <a:rPr lang="es-CO" sz="2800" b="1"/>
              <a:t>Ciudadanos</a:t>
            </a:r>
            <a:r>
              <a:rPr lang="es-CO" sz="2800" b="1" baseline="0"/>
              <a:t> atendidos 2024 - 2026 </a:t>
            </a:r>
            <a:endParaRPr lang="es-CO" sz="2800" b="1"/>
          </a:p>
        </c:rich>
      </c:tx>
      <c:overlay val="0"/>
      <c:spPr>
        <a:noFill/>
        <a:ln>
          <a:noFill/>
        </a:ln>
        <a:effectLst/>
      </c:spPr>
      <c:txPr>
        <a:bodyPr rot="0" spcFirstLastPara="1" vertOverflow="ellipsis" vert="horz" wrap="square" anchor="ctr" anchorCtr="1"/>
        <a:lstStyle/>
        <a:p>
          <a:pPr>
            <a:defRPr sz="28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CANALES!$D$9</c:f>
              <c:strCache>
                <c:ptCount val="1"/>
                <c:pt idx="0">
                  <c:v>2024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CANALES!$C$10:$C$22</c15:sqref>
                  </c15:fullRef>
                </c:ext>
              </c:extLst>
              <c:f>CANALES!$C$10:$C$15</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CANALES!$D$10:$D$22</c15:sqref>
                  </c15:fullRef>
                </c:ext>
              </c:extLst>
              <c:f>CANALES!$D$10:$D$15</c:f>
              <c:numCache>
                <c:formatCode>#,##0</c:formatCode>
                <c:ptCount val="6"/>
                <c:pt idx="0">
                  <c:v>102027</c:v>
                </c:pt>
                <c:pt idx="1">
                  <c:v>129380</c:v>
                </c:pt>
                <c:pt idx="2">
                  <c:v>116098</c:v>
                </c:pt>
                <c:pt idx="3">
                  <c:v>137670</c:v>
                </c:pt>
                <c:pt idx="4">
                  <c:v>130657</c:v>
                </c:pt>
                <c:pt idx="5">
                  <c:v>107795</c:v>
                </c:pt>
              </c:numCache>
            </c:numRef>
          </c:val>
          <c:extLst>
            <c:ext xmlns:c16="http://schemas.microsoft.com/office/drawing/2014/chart" uri="{C3380CC4-5D6E-409C-BE32-E72D297353CC}">
              <c16:uniqueId val="{00000000-68C8-4C25-AAAB-3457017423E9}"/>
            </c:ext>
          </c:extLst>
        </c:ser>
        <c:ser>
          <c:idx val="1"/>
          <c:order val="1"/>
          <c:tx>
            <c:strRef>
              <c:f>CANALES!$E$9</c:f>
              <c:strCache>
                <c:ptCount val="1"/>
                <c:pt idx="0">
                  <c:v>2025</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CANALES!$C$10:$C$22</c15:sqref>
                  </c15:fullRef>
                </c:ext>
              </c:extLst>
              <c:f>CANALES!$C$10:$C$15</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CANALES!$E$10:$E$22</c15:sqref>
                  </c15:fullRef>
                </c:ext>
              </c:extLst>
              <c:f>CANALES!$E$10:$E$15</c:f>
              <c:numCache>
                <c:formatCode>#,##0</c:formatCode>
                <c:ptCount val="6"/>
                <c:pt idx="0">
                  <c:v>126557</c:v>
                </c:pt>
                <c:pt idx="1">
                  <c:v>135603</c:v>
                </c:pt>
                <c:pt idx="2">
                  <c:v>113769</c:v>
                </c:pt>
                <c:pt idx="3">
                  <c:v>113186</c:v>
                </c:pt>
                <c:pt idx="4">
                  <c:v>107780</c:v>
                </c:pt>
                <c:pt idx="5">
                  <c:v>99550</c:v>
                </c:pt>
              </c:numCache>
            </c:numRef>
          </c:val>
          <c:extLst>
            <c:ext xmlns:c16="http://schemas.microsoft.com/office/drawing/2014/chart" uri="{C3380CC4-5D6E-409C-BE32-E72D297353CC}">
              <c16:uniqueId val="{00000001-68C8-4C25-AAAB-3457017423E9}"/>
            </c:ext>
          </c:extLst>
        </c:ser>
        <c:ser>
          <c:idx val="2"/>
          <c:order val="2"/>
          <c:tx>
            <c:strRef>
              <c:f>CANALES!$F$9</c:f>
              <c:strCache>
                <c:ptCount val="1"/>
                <c:pt idx="0">
                  <c:v>2026</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3"/>
                </a:solidFill>
                <a:prstDash val="sysDot"/>
              </a:ln>
              <a:effectLst/>
            </c:spPr>
            <c:trendlineType val="linear"/>
            <c:dispRSqr val="0"/>
            <c:dispEq val="0"/>
          </c:trendline>
          <c:cat>
            <c:strRef>
              <c:extLst>
                <c:ext xmlns:c15="http://schemas.microsoft.com/office/drawing/2012/chart" uri="{02D57815-91ED-43cb-92C2-25804820EDAC}">
                  <c15:fullRef>
                    <c15:sqref>CANALES!$C$10:$C$22</c15:sqref>
                  </c15:fullRef>
                </c:ext>
              </c:extLst>
              <c:f>CANALES!$C$10:$C$15</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CANALES!$F$10:$F$22</c15:sqref>
                  </c15:fullRef>
                </c:ext>
              </c:extLst>
              <c:f>CANALES!$F$10:$F$15</c:f>
              <c:numCache>
                <c:formatCode>#,##0</c:formatCode>
                <c:ptCount val="6"/>
                <c:pt idx="0">
                  <c:v>95983</c:v>
                </c:pt>
                <c:pt idx="1">
                  <c:v>113852</c:v>
                </c:pt>
                <c:pt idx="2">
                  <c:v>100354</c:v>
                </c:pt>
                <c:pt idx="3">
                  <c:v>94904</c:v>
                </c:pt>
                <c:pt idx="4">
                  <c:v>100987</c:v>
                </c:pt>
                <c:pt idx="5">
                  <c:v>88695</c:v>
                </c:pt>
              </c:numCache>
            </c:numRef>
          </c:val>
          <c:extLst>
            <c:ext xmlns:c16="http://schemas.microsoft.com/office/drawing/2014/chart" uri="{C3380CC4-5D6E-409C-BE32-E72D297353CC}">
              <c16:uniqueId val="{00000003-68C8-4C25-AAAB-3457017423E9}"/>
            </c:ext>
          </c:extLst>
        </c:ser>
        <c:dLbls>
          <c:showLegendKey val="0"/>
          <c:showVal val="1"/>
          <c:showCatName val="0"/>
          <c:showSerName val="0"/>
          <c:showPercent val="0"/>
          <c:showBubbleSize val="0"/>
        </c:dLbls>
        <c:gapWidth val="219"/>
        <c:overlap val="-27"/>
        <c:axId val="2016389103"/>
        <c:axId val="2016389583"/>
      </c:barChart>
      <c:lineChart>
        <c:grouping val="standard"/>
        <c:varyColors val="0"/>
        <c:dLbls>
          <c:showLegendKey val="0"/>
          <c:showVal val="1"/>
          <c:showCatName val="0"/>
          <c:showSerName val="0"/>
          <c:showPercent val="0"/>
          <c:showBubbleSize val="0"/>
        </c:dLbls>
        <c:marker val="1"/>
        <c:smooth val="0"/>
        <c:axId val="2016404463"/>
        <c:axId val="2016396783"/>
        <c:extLst>
          <c:ext xmlns:c15="http://schemas.microsoft.com/office/drawing/2012/chart" uri="{02D57815-91ED-43cb-92C2-25804820EDAC}">
            <c15:filteredLineSeries>
              <c15:ser>
                <c:idx val="3"/>
                <c:order val="3"/>
                <c:tx>
                  <c:strRef>
                    <c:extLst>
                      <c:ext uri="{02D57815-91ED-43cb-92C2-25804820EDAC}">
                        <c15:formulaRef>
                          <c15:sqref>CANALES!$G$9</c15:sqref>
                        </c15:formulaRef>
                      </c:ext>
                    </c:extLst>
                    <c:strCache>
                      <c:ptCount val="1"/>
                      <c:pt idx="0">
                        <c:v>Variación 2025-2026</c:v>
                      </c:pt>
                    </c:strCache>
                  </c:strRef>
                </c:tx>
                <c:spPr>
                  <a:ln w="285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ullRef>
                          <c15:sqref>CANALES!$C$10:$C$22</c15:sqref>
                        </c15:fullRef>
                        <c15:formulaRef>
                          <c15:sqref>CANALES!$C$10:$C$22</c15:sqref>
                        </c15:formulaRef>
                      </c:ext>
                    </c:extLst>
                    <c:strCache>
                      <c:ptCount val="6"/>
                      <c:pt idx="0">
                        <c:v>Enero</c:v>
                      </c:pt>
                      <c:pt idx="1">
                        <c:v>Febrero</c:v>
                      </c:pt>
                      <c:pt idx="2">
                        <c:v>Marzo</c:v>
                      </c:pt>
                      <c:pt idx="3">
                        <c:v>Abril</c:v>
                      </c:pt>
                      <c:pt idx="4">
                        <c:v>Mayo</c:v>
                      </c:pt>
                      <c:pt idx="5">
                        <c:v>Junio</c:v>
                      </c:pt>
                    </c:strCache>
                  </c:strRef>
                </c:cat>
                <c:val>
                  <c:numRef>
                    <c:extLst>
                      <c:ext uri="{02D57815-91ED-43cb-92C2-25804820EDAC}">
                        <c15:fullRef>
                          <c15:sqref>CANALES!$G$10:$G$22</c15:sqref>
                        </c15:fullRef>
                        <c15:formulaRef>
                          <c15:sqref>CANALES!$G$10:$G$22</c15:sqref>
                        </c15:formulaRef>
                      </c:ext>
                    </c:extLst>
                    <c:numCache>
                      <c:formatCode>0.00%</c:formatCode>
                      <c:ptCount val="6"/>
                      <c:pt idx="0">
                        <c:v>-0.31853557400789723</c:v>
                      </c:pt>
                      <c:pt idx="1">
                        <c:v>-0.19104627059691529</c:v>
                      </c:pt>
                      <c:pt idx="2">
                        <c:v>-0.13367678418398868</c:v>
                      </c:pt>
                      <c:pt idx="3">
                        <c:v>-0.19263676978841776</c:v>
                      </c:pt>
                      <c:pt idx="4">
                        <c:v>-6.7266083753354397E-2</c:v>
                      </c:pt>
                      <c:pt idx="5">
                        <c:v>-0.12238570381644963</c:v>
                      </c:pt>
                    </c:numCache>
                  </c:numRef>
                </c:val>
                <c:smooth val="0"/>
                <c:extLst>
                  <c:ext xmlns:c16="http://schemas.microsoft.com/office/drawing/2014/chart" uri="{C3380CC4-5D6E-409C-BE32-E72D297353CC}">
                    <c16:uniqueId val="{00000004-68C8-4C25-AAAB-3457017423E9}"/>
                  </c:ext>
                </c:extLst>
              </c15:ser>
            </c15:filteredLineSeries>
          </c:ext>
        </c:extLst>
      </c:lineChart>
      <c:catAx>
        <c:axId val="20163891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es-CO"/>
          </a:p>
        </c:txPr>
        <c:crossAx val="2016389583"/>
        <c:crosses val="autoZero"/>
        <c:auto val="1"/>
        <c:lblAlgn val="ctr"/>
        <c:lblOffset val="100"/>
        <c:noMultiLvlLbl val="0"/>
      </c:catAx>
      <c:valAx>
        <c:axId val="201638958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16389103"/>
        <c:crosses val="autoZero"/>
        <c:crossBetween val="between"/>
      </c:valAx>
      <c:valAx>
        <c:axId val="2016396783"/>
        <c:scaling>
          <c:orientation val="minMax"/>
        </c:scaling>
        <c:delete val="0"/>
        <c:axPos val="r"/>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16404463"/>
        <c:crosses val="max"/>
        <c:crossBetween val="between"/>
      </c:valAx>
      <c:catAx>
        <c:axId val="2016404463"/>
        <c:scaling>
          <c:orientation val="minMax"/>
        </c:scaling>
        <c:delete val="1"/>
        <c:axPos val="b"/>
        <c:numFmt formatCode="General" sourceLinked="1"/>
        <c:majorTickMark val="none"/>
        <c:minorTickMark val="none"/>
        <c:tickLblPos val="nextTo"/>
        <c:crossAx val="201639678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es-CO" sz="1400" b="1" i="0" u="none" strike="noStrike" kern="1200" cap="all" spc="50" baseline="0">
                <a:solidFill>
                  <a:sysClr val="windowText" lastClr="000000"/>
                </a:solidFill>
                <a:latin typeface="Nunito" pitchFamily="2" charset="0"/>
              </a:rPr>
              <a:t>Llamadas atendidas 2024 - 2026 </a:t>
            </a: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endParaRPr lang="es-CO"/>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es-CO"/>
        </a:p>
      </c:txPr>
    </c:title>
    <c:autoTitleDeleted val="0"/>
    <c:plotArea>
      <c:layout/>
      <c:barChart>
        <c:barDir val="col"/>
        <c:grouping val="clustered"/>
        <c:varyColors val="0"/>
        <c:ser>
          <c:idx val="0"/>
          <c:order val="0"/>
          <c:tx>
            <c:strRef>
              <c:f>CANALES!$D$34</c:f>
              <c:strCache>
                <c:ptCount val="1"/>
                <c:pt idx="0">
                  <c:v>2024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CANALES!$C$35:$C$47</c15:sqref>
                  </c15:fullRef>
                </c:ext>
              </c:extLst>
              <c:f>CANALES!$C$35:$C$40</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CANALES!$D$35:$D$47</c15:sqref>
                  </c15:fullRef>
                </c:ext>
              </c:extLst>
              <c:f>CANALES!$D$35:$D$40</c:f>
              <c:numCache>
                <c:formatCode>#,##0</c:formatCode>
                <c:ptCount val="6"/>
                <c:pt idx="0">
                  <c:v>70818</c:v>
                </c:pt>
                <c:pt idx="1">
                  <c:v>64654</c:v>
                </c:pt>
                <c:pt idx="2">
                  <c:v>51139</c:v>
                </c:pt>
                <c:pt idx="3">
                  <c:v>83146</c:v>
                </c:pt>
                <c:pt idx="4">
                  <c:v>89436</c:v>
                </c:pt>
                <c:pt idx="5">
                  <c:v>73268</c:v>
                </c:pt>
              </c:numCache>
            </c:numRef>
          </c:val>
          <c:extLst>
            <c:ext xmlns:c16="http://schemas.microsoft.com/office/drawing/2014/chart" uri="{C3380CC4-5D6E-409C-BE32-E72D297353CC}">
              <c16:uniqueId val="{00000000-6D09-4D0B-8BD3-DD44CF871483}"/>
            </c:ext>
          </c:extLst>
        </c:ser>
        <c:ser>
          <c:idx val="1"/>
          <c:order val="1"/>
          <c:tx>
            <c:strRef>
              <c:f>CANALES!$E$34</c:f>
              <c:strCache>
                <c:ptCount val="1"/>
                <c:pt idx="0">
                  <c:v>2025</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CANALES!$C$35:$C$47</c15:sqref>
                  </c15:fullRef>
                </c:ext>
              </c:extLst>
              <c:f>CANALES!$C$35:$C$40</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CANALES!$E$35:$E$47</c15:sqref>
                  </c15:fullRef>
                </c:ext>
              </c:extLst>
              <c:f>CANALES!$E$35:$E$40</c:f>
              <c:numCache>
                <c:formatCode>#,##0</c:formatCode>
                <c:ptCount val="6"/>
                <c:pt idx="0">
                  <c:v>60328</c:v>
                </c:pt>
                <c:pt idx="1">
                  <c:v>57597</c:v>
                </c:pt>
                <c:pt idx="2">
                  <c:v>58849</c:v>
                </c:pt>
                <c:pt idx="3">
                  <c:v>64161</c:v>
                </c:pt>
                <c:pt idx="4">
                  <c:v>90181</c:v>
                </c:pt>
                <c:pt idx="5">
                  <c:v>58425</c:v>
                </c:pt>
              </c:numCache>
            </c:numRef>
          </c:val>
          <c:extLst>
            <c:ext xmlns:c16="http://schemas.microsoft.com/office/drawing/2014/chart" uri="{C3380CC4-5D6E-409C-BE32-E72D297353CC}">
              <c16:uniqueId val="{00000001-6D09-4D0B-8BD3-DD44CF871483}"/>
            </c:ext>
          </c:extLst>
        </c:ser>
        <c:ser>
          <c:idx val="2"/>
          <c:order val="2"/>
          <c:tx>
            <c:strRef>
              <c:f>CANALES!$F$34</c:f>
              <c:strCache>
                <c:ptCount val="1"/>
                <c:pt idx="0">
                  <c:v>2026</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5"/>
                </a:solidFill>
                <a:prstDash val="sysDot"/>
              </a:ln>
              <a:effectLst/>
            </c:spPr>
            <c:trendlineType val="linear"/>
            <c:dispRSqr val="0"/>
            <c:dispEq val="0"/>
          </c:trendline>
          <c:cat>
            <c:strRef>
              <c:extLst>
                <c:ext xmlns:c15="http://schemas.microsoft.com/office/drawing/2012/chart" uri="{02D57815-91ED-43cb-92C2-25804820EDAC}">
                  <c15:fullRef>
                    <c15:sqref>CANALES!$C$35:$C$47</c15:sqref>
                  </c15:fullRef>
                </c:ext>
              </c:extLst>
              <c:f>CANALES!$C$35:$C$40</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CANALES!$F$35:$F$47</c15:sqref>
                  </c15:fullRef>
                </c:ext>
              </c:extLst>
              <c:f>CANALES!$F$35:$F$40</c:f>
              <c:numCache>
                <c:formatCode>#,##0</c:formatCode>
                <c:ptCount val="6"/>
                <c:pt idx="0">
                  <c:v>51965</c:v>
                </c:pt>
                <c:pt idx="1">
                  <c:v>50578</c:v>
                </c:pt>
                <c:pt idx="2">
                  <c:v>67059</c:v>
                </c:pt>
                <c:pt idx="3">
                  <c:v>58504</c:v>
                </c:pt>
                <c:pt idx="4">
                  <c:v>61387</c:v>
                </c:pt>
                <c:pt idx="5">
                  <c:v>50738</c:v>
                </c:pt>
              </c:numCache>
            </c:numRef>
          </c:val>
          <c:extLst>
            <c:ext xmlns:c16="http://schemas.microsoft.com/office/drawing/2014/chart" uri="{C3380CC4-5D6E-409C-BE32-E72D297353CC}">
              <c16:uniqueId val="{00000003-6D09-4D0B-8BD3-DD44CF871483}"/>
            </c:ext>
          </c:extLst>
        </c:ser>
        <c:dLbls>
          <c:showLegendKey val="0"/>
          <c:showVal val="0"/>
          <c:showCatName val="0"/>
          <c:showSerName val="0"/>
          <c:showPercent val="0"/>
          <c:showBubbleSize val="0"/>
        </c:dLbls>
        <c:gapWidth val="219"/>
        <c:overlap val="-27"/>
        <c:axId val="2018461807"/>
        <c:axId val="2018463247"/>
      </c:barChart>
      <c:catAx>
        <c:axId val="20184618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1" i="0" u="none" strike="noStrike" kern="1200" baseline="0">
                <a:solidFill>
                  <a:schemeClr val="tx1">
                    <a:lumMod val="65000"/>
                    <a:lumOff val="35000"/>
                  </a:schemeClr>
                </a:solidFill>
                <a:latin typeface="+mn-lt"/>
                <a:ea typeface="+mn-ea"/>
                <a:cs typeface="+mn-cs"/>
              </a:defRPr>
            </a:pPr>
            <a:endParaRPr lang="es-CO"/>
          </a:p>
        </c:txPr>
        <c:crossAx val="2018463247"/>
        <c:crosses val="autoZero"/>
        <c:auto val="1"/>
        <c:lblAlgn val="ctr"/>
        <c:lblOffset val="100"/>
        <c:noMultiLvlLbl val="0"/>
      </c:catAx>
      <c:valAx>
        <c:axId val="20184632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184618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CO" sz="2000" b="1" i="0" u="none" strike="noStrike" kern="1200" spc="0" baseline="0">
                <a:solidFill>
                  <a:sysClr val="windowText" lastClr="000000"/>
                </a:solidFill>
                <a:latin typeface="Nunito" pitchFamily="2" charset="0"/>
                <a:ea typeface="+mn-ea"/>
                <a:cs typeface="+mn-cs"/>
              </a:defRPr>
            </a:pPr>
            <a:r>
              <a:rPr lang="es-CO" sz="2000" b="1" i="0" u="none" strike="noStrike" kern="1200" spc="0" baseline="0">
                <a:solidFill>
                  <a:sysClr val="windowText" lastClr="000000"/>
                </a:solidFill>
                <a:latin typeface="Nunito" pitchFamily="2" charset="0"/>
                <a:ea typeface="+mn-ea"/>
                <a:cs typeface="+mn-cs"/>
              </a:rPr>
              <a:t>     Interacciones redes sociales 2024 - 2026</a:t>
            </a:r>
          </a:p>
        </c:rich>
      </c:tx>
      <c:overlay val="0"/>
      <c:spPr>
        <a:noFill/>
        <a:ln>
          <a:noFill/>
        </a:ln>
        <a:effectLst/>
      </c:spPr>
      <c:txPr>
        <a:bodyPr rot="0" spcFirstLastPara="1" vertOverflow="ellipsis" vert="horz" wrap="square" anchor="ctr" anchorCtr="1"/>
        <a:lstStyle/>
        <a:p>
          <a:pPr>
            <a:defRPr lang="es-CO" sz="2000" b="1" i="0" u="none" strike="noStrike" kern="1200" spc="0" baseline="0">
              <a:solidFill>
                <a:sysClr val="windowText" lastClr="000000"/>
              </a:solidFill>
              <a:latin typeface="Nunito" pitchFamily="2" charset="0"/>
              <a:ea typeface="+mn-ea"/>
              <a:cs typeface="+mn-cs"/>
            </a:defRPr>
          </a:pPr>
          <a:endParaRPr lang="es-CO"/>
        </a:p>
      </c:txPr>
    </c:title>
    <c:autoTitleDeleted val="0"/>
    <c:plotArea>
      <c:layout/>
      <c:barChart>
        <c:barDir val="col"/>
        <c:grouping val="clustered"/>
        <c:varyColors val="0"/>
        <c:ser>
          <c:idx val="0"/>
          <c:order val="0"/>
          <c:tx>
            <c:strRef>
              <c:f>CANALES!$D$107</c:f>
              <c:strCache>
                <c:ptCount val="1"/>
                <c:pt idx="0">
                  <c:v>Total 2024</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CANALES!$E$106:$H$106</c:f>
              <c:strCache>
                <c:ptCount val="4"/>
                <c:pt idx="0">
                  <c:v>Facebook</c:v>
                </c:pt>
                <c:pt idx="1">
                  <c:v>X</c:v>
                </c:pt>
                <c:pt idx="2">
                  <c:v>Instagram</c:v>
                </c:pt>
                <c:pt idx="3">
                  <c:v>TOTAL REDES </c:v>
                </c:pt>
              </c:strCache>
            </c:strRef>
          </c:cat>
          <c:val>
            <c:numRef>
              <c:f>CANALES!$E$107:$H$107</c:f>
              <c:numCache>
                <c:formatCode>#,##0</c:formatCode>
                <c:ptCount val="4"/>
                <c:pt idx="0">
                  <c:v>27886</c:v>
                </c:pt>
                <c:pt idx="1">
                  <c:v>76091</c:v>
                </c:pt>
                <c:pt idx="2">
                  <c:v>3918</c:v>
                </c:pt>
                <c:pt idx="3">
                  <c:v>107895</c:v>
                </c:pt>
              </c:numCache>
            </c:numRef>
          </c:val>
          <c:extLst>
            <c:ext xmlns:c16="http://schemas.microsoft.com/office/drawing/2014/chart" uri="{C3380CC4-5D6E-409C-BE32-E72D297353CC}">
              <c16:uniqueId val="{00000000-1CF8-4EA5-8AA9-A249C63FBC40}"/>
            </c:ext>
          </c:extLst>
        </c:ser>
        <c:ser>
          <c:idx val="1"/>
          <c:order val="1"/>
          <c:tx>
            <c:strRef>
              <c:f>CANALES!$D$108</c:f>
              <c:strCache>
                <c:ptCount val="1"/>
                <c:pt idx="0">
                  <c:v>Total 2025</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CANALES!$E$106:$H$106</c:f>
              <c:strCache>
                <c:ptCount val="4"/>
                <c:pt idx="0">
                  <c:v>Facebook</c:v>
                </c:pt>
                <c:pt idx="1">
                  <c:v>X</c:v>
                </c:pt>
                <c:pt idx="2">
                  <c:v>Instagram</c:v>
                </c:pt>
                <c:pt idx="3">
                  <c:v>TOTAL REDES </c:v>
                </c:pt>
              </c:strCache>
            </c:strRef>
          </c:cat>
          <c:val>
            <c:numRef>
              <c:f>CANALES!$E$108:$H$108</c:f>
              <c:numCache>
                <c:formatCode>#,##0</c:formatCode>
                <c:ptCount val="4"/>
                <c:pt idx="0">
                  <c:v>11846</c:v>
                </c:pt>
                <c:pt idx="1">
                  <c:v>10963</c:v>
                </c:pt>
                <c:pt idx="2">
                  <c:v>11317</c:v>
                </c:pt>
                <c:pt idx="3">
                  <c:v>34126</c:v>
                </c:pt>
              </c:numCache>
            </c:numRef>
          </c:val>
          <c:extLst>
            <c:ext xmlns:c16="http://schemas.microsoft.com/office/drawing/2014/chart" uri="{C3380CC4-5D6E-409C-BE32-E72D297353CC}">
              <c16:uniqueId val="{00000001-1CF8-4EA5-8AA9-A249C63FBC40}"/>
            </c:ext>
          </c:extLst>
        </c:ser>
        <c:ser>
          <c:idx val="2"/>
          <c:order val="2"/>
          <c:tx>
            <c:strRef>
              <c:f>CANALES!$D$109</c:f>
              <c:strCache>
                <c:ptCount val="1"/>
                <c:pt idx="0">
                  <c:v>Total 2026</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CANALES!$E$106:$H$106</c:f>
              <c:strCache>
                <c:ptCount val="4"/>
                <c:pt idx="0">
                  <c:v>Facebook</c:v>
                </c:pt>
                <c:pt idx="1">
                  <c:v>X</c:v>
                </c:pt>
                <c:pt idx="2">
                  <c:v>Instagram</c:v>
                </c:pt>
                <c:pt idx="3">
                  <c:v>TOTAL REDES </c:v>
                </c:pt>
              </c:strCache>
            </c:strRef>
          </c:cat>
          <c:val>
            <c:numRef>
              <c:f>CANALES!$E$109:$H$109</c:f>
              <c:numCache>
                <c:formatCode>#,##0</c:formatCode>
                <c:ptCount val="4"/>
                <c:pt idx="0">
                  <c:v>3509</c:v>
                </c:pt>
                <c:pt idx="1">
                  <c:v>11580</c:v>
                </c:pt>
                <c:pt idx="2">
                  <c:v>3755</c:v>
                </c:pt>
                <c:pt idx="3">
                  <c:v>18844</c:v>
                </c:pt>
              </c:numCache>
            </c:numRef>
          </c:val>
          <c:extLst>
            <c:ext xmlns:c16="http://schemas.microsoft.com/office/drawing/2014/chart" uri="{C3380CC4-5D6E-409C-BE32-E72D297353CC}">
              <c16:uniqueId val="{00000002-1CF8-4EA5-8AA9-A249C63FBC40}"/>
            </c:ext>
          </c:extLst>
        </c:ser>
        <c:dLbls>
          <c:dLblPos val="outEnd"/>
          <c:showLegendKey val="0"/>
          <c:showVal val="1"/>
          <c:showCatName val="0"/>
          <c:showSerName val="0"/>
          <c:showPercent val="0"/>
          <c:showBubbleSize val="0"/>
        </c:dLbls>
        <c:gapWidth val="219"/>
        <c:overlap val="-27"/>
        <c:axId val="517792847"/>
        <c:axId val="517796687"/>
      </c:barChart>
      <c:catAx>
        <c:axId val="5177928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crossAx val="517796687"/>
        <c:crosses val="autoZero"/>
        <c:auto val="1"/>
        <c:lblAlgn val="ctr"/>
        <c:lblOffset val="100"/>
        <c:noMultiLvlLbl val="0"/>
      </c:catAx>
      <c:valAx>
        <c:axId val="5177966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51779284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CO" sz="2000" b="1" i="0" u="none" strike="noStrike" kern="1200" spc="0" baseline="0">
                <a:solidFill>
                  <a:sysClr val="windowText" lastClr="000000"/>
                </a:solidFill>
                <a:latin typeface="Nunito" pitchFamily="2" charset="0"/>
                <a:ea typeface="+mn-ea"/>
                <a:cs typeface="+mn-cs"/>
              </a:defRPr>
            </a:pPr>
            <a:r>
              <a:rPr lang="es-CO" sz="2000" b="1" i="0" u="none" strike="noStrike" kern="1200" spc="0" baseline="0">
                <a:solidFill>
                  <a:sysClr val="windowText" lastClr="000000"/>
                </a:solidFill>
                <a:latin typeface="Nunito" pitchFamily="2" charset="0"/>
                <a:ea typeface="+mn-ea"/>
                <a:cs typeface="+mn-cs"/>
              </a:rPr>
              <a:t>Interacciones Avatar dIAna( inteligencia artificilal )</a:t>
            </a:r>
          </a:p>
        </c:rich>
      </c:tx>
      <c:overlay val="0"/>
      <c:spPr>
        <a:noFill/>
        <a:ln>
          <a:noFill/>
        </a:ln>
        <a:effectLst/>
      </c:spPr>
      <c:txPr>
        <a:bodyPr rot="0" spcFirstLastPara="1" vertOverflow="ellipsis" vert="horz" wrap="square" anchor="ctr" anchorCtr="1"/>
        <a:lstStyle/>
        <a:p>
          <a:pPr>
            <a:defRPr lang="es-CO" sz="2000" b="1" i="0" u="none" strike="noStrike" kern="1200" spc="0" baseline="0">
              <a:solidFill>
                <a:sysClr val="windowText" lastClr="000000"/>
              </a:solidFill>
              <a:latin typeface="Nunito" pitchFamily="2" charset="0"/>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CANALES!$D$185:$D$198</c15:sqref>
                  </c15:fullRef>
                </c:ext>
              </c:extLst>
              <c:f>CANALES!$D$186:$D$191</c:f>
              <c:strCache>
                <c:ptCount val="6"/>
                <c:pt idx="0">
                  <c:v>Enero</c:v>
                </c:pt>
                <c:pt idx="1">
                  <c:v>Febrero</c:v>
                </c:pt>
                <c:pt idx="2">
                  <c:v>Marzo</c:v>
                </c:pt>
                <c:pt idx="3">
                  <c:v>Abril</c:v>
                </c:pt>
                <c:pt idx="4">
                  <c:v>Mayo</c:v>
                </c:pt>
                <c:pt idx="5">
                  <c:v>Junio</c:v>
                </c:pt>
              </c:strCache>
            </c:strRef>
          </c:cat>
          <c:val>
            <c:numRef>
              <c:extLst>
                <c:ext xmlns:c15="http://schemas.microsoft.com/office/drawing/2012/chart" uri="{02D57815-91ED-43cb-92C2-25804820EDAC}">
                  <c15:fullRef>
                    <c15:sqref>CANALES!$E$185:$E$198</c15:sqref>
                  </c15:fullRef>
                </c:ext>
              </c:extLst>
              <c:f>CANALES!$E$186:$E$191</c:f>
              <c:numCache>
                <c:formatCode>#,##0</c:formatCode>
                <c:ptCount val="6"/>
                <c:pt idx="0">
                  <c:v>2766</c:v>
                </c:pt>
                <c:pt idx="1">
                  <c:v>2741</c:v>
                </c:pt>
                <c:pt idx="2">
                  <c:v>3440</c:v>
                </c:pt>
                <c:pt idx="3">
                  <c:v>2748</c:v>
                </c:pt>
                <c:pt idx="4">
                  <c:v>2653</c:v>
                </c:pt>
                <c:pt idx="5">
                  <c:v>2334</c:v>
                </c:pt>
              </c:numCache>
            </c:numRef>
          </c:val>
          <c:extLst>
            <c:ext xmlns:c16="http://schemas.microsoft.com/office/drawing/2014/chart" uri="{C3380CC4-5D6E-409C-BE32-E72D297353CC}">
              <c16:uniqueId val="{00000000-1D67-4F58-9789-AD5459726C4A}"/>
            </c:ext>
          </c:extLst>
        </c:ser>
        <c:dLbls>
          <c:dLblPos val="outEnd"/>
          <c:showLegendKey val="0"/>
          <c:showVal val="1"/>
          <c:showCatName val="0"/>
          <c:showSerName val="0"/>
          <c:showPercent val="0"/>
          <c:showBubbleSize val="0"/>
        </c:dLbls>
        <c:gapWidth val="219"/>
        <c:overlap val="-27"/>
        <c:axId val="631211343"/>
        <c:axId val="631211823"/>
      </c:barChart>
      <c:catAx>
        <c:axId val="631211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s-CO"/>
          </a:p>
        </c:txPr>
        <c:crossAx val="631211823"/>
        <c:crosses val="autoZero"/>
        <c:auto val="1"/>
        <c:lblAlgn val="ctr"/>
        <c:lblOffset val="100"/>
        <c:noMultiLvlLbl val="0"/>
      </c:catAx>
      <c:valAx>
        <c:axId val="63121182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3121134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Aptos Narrow" panose="020B0004020202020204" pitchFamily="34" charset="0"/>
                <a:ea typeface="+mn-ea"/>
                <a:cs typeface="+mn-cs"/>
              </a:defRPr>
            </a:pPr>
            <a:r>
              <a:rPr lang="en-US" sz="1100" b="0">
                <a:solidFill>
                  <a:schemeClr val="bg1"/>
                </a:solidFill>
                <a:latin typeface="Aptos Narrow" panose="020B0004020202020204" pitchFamily="34" charset="0"/>
              </a:rPr>
              <a:t>Total de solicitudes gestionadas durante los últimos tres años</a:t>
            </a:r>
          </a:p>
        </c:rich>
      </c:tx>
      <c:overlay val="0"/>
      <c:spPr>
        <a:solidFill>
          <a:schemeClr val="accent1">
            <a:lumMod val="50000"/>
          </a:schemeClr>
        </a:solid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Aptos Narrow" panose="020B0004020202020204" pitchFamily="34" charset="0"/>
              <a:ea typeface="+mn-ea"/>
              <a:cs typeface="+mn-cs"/>
            </a:defRPr>
          </a:pPr>
          <a:endParaRPr lang="es-CO"/>
        </a:p>
      </c:txPr>
    </c:title>
    <c:autoTitleDeleted val="0"/>
    <c:plotArea>
      <c:layout/>
      <c:barChart>
        <c:barDir val="col"/>
        <c:grouping val="clustered"/>
        <c:varyColors val="0"/>
        <c:ser>
          <c:idx val="0"/>
          <c:order val="0"/>
          <c:tx>
            <c:strRef>
              <c:f>PQSRD!$E$70</c:f>
              <c:strCache>
                <c:ptCount val="1"/>
                <c:pt idx="0">
                  <c:v>Total</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3"/>
              <c:pt idx="0">
                <c:v>2024</c:v>
              </c:pt>
              <c:pt idx="1">
                <c:v>2025</c:v>
              </c:pt>
              <c:pt idx="2">
                <c:v>2026</c:v>
              </c:pt>
            </c:numLit>
          </c:cat>
          <c:val>
            <c:numRef>
              <c:f>PQSRD!$F$70:$H$70</c:f>
              <c:numCache>
                <c:formatCode>_-* #,##0_-;\-* #,##0_-;_-* "-"_-;_-@_-</c:formatCode>
                <c:ptCount val="3"/>
                <c:pt idx="0">
                  <c:v>318275</c:v>
                </c:pt>
                <c:pt idx="1">
                  <c:v>385000</c:v>
                </c:pt>
                <c:pt idx="2">
                  <c:v>206104</c:v>
                </c:pt>
              </c:numCache>
            </c:numRef>
          </c:val>
          <c:extLst>
            <c:ext xmlns:c16="http://schemas.microsoft.com/office/drawing/2014/chart" uri="{C3380CC4-5D6E-409C-BE32-E72D297353CC}">
              <c16:uniqueId val="{00000000-C585-4DE7-BD63-1835CD199A70}"/>
            </c:ext>
          </c:extLst>
        </c:ser>
        <c:dLbls>
          <c:showLegendKey val="0"/>
          <c:showVal val="0"/>
          <c:showCatName val="0"/>
          <c:showSerName val="0"/>
          <c:showPercent val="0"/>
          <c:showBubbleSize val="0"/>
        </c:dLbls>
        <c:gapWidth val="150"/>
        <c:axId val="2047184656"/>
        <c:axId val="2047184176"/>
      </c:barChart>
      <c:catAx>
        <c:axId val="2047184656"/>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47184176"/>
        <c:crosses val="autoZero"/>
        <c:auto val="1"/>
        <c:lblAlgn val="ctr"/>
        <c:lblOffset val="100"/>
        <c:noMultiLvlLbl val="0"/>
      </c:catAx>
      <c:valAx>
        <c:axId val="2047184176"/>
        <c:scaling>
          <c:orientation val="minMax"/>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47184656"/>
        <c:crosses val="autoZero"/>
        <c:crossBetween val="between"/>
        <c:majorUnit val="10000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6.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3.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4.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5.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6.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8.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0">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
  <cs:dataPoint3D>
    <cs:lnRef idx="0"/>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styleClr val="auto"/>
    </cs:lnRef>
    <cs:fillRef idx="0">
      <cs:styleClr val="auto"/>
    </cs:fillRef>
    <cs:effectRef idx="0"/>
    <cs:fontRef idx="minor">
      <a:schemeClr val="dk1"/>
    </cs:fontRef>
    <cs:spPr>
      <a:gradFill flip="none" rotWithShape="1">
        <a:gsLst>
          <a:gs pos="0">
            <a:schemeClr val="phClr"/>
          </a:gs>
          <a:gs pos="75000">
            <a:schemeClr val="phClr">
              <a:lumMod val="60000"/>
              <a:lumOff val="40000"/>
            </a:schemeClr>
          </a:gs>
          <a:gs pos="51000">
            <a:schemeClr val="phClr">
              <a:alpha val="75000"/>
            </a:schemeClr>
          </a:gs>
          <a:gs pos="100000">
            <a:schemeClr val="phClr">
              <a:lumMod val="20000"/>
              <a:lumOff val="80000"/>
              <a:alpha val="15000"/>
            </a:schemeClr>
          </a:gs>
        </a:gsLst>
        <a:lin ang="5400000" scaled="0"/>
      </a:gradFill>
      <a:ln w="9525" cap="flat" cmpd="sng" algn="ctr">
        <a:solidFill>
          <a:schemeClr val="phClr">
            <a:shade val="95000"/>
          </a:scheme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tx1">
                <a:lumMod val="5000"/>
                <a:lumOff val="95000"/>
              </a:schemeClr>
            </a:gs>
            <a:gs pos="0">
              <a:schemeClr val="tx1">
                <a:lumMod val="25000"/>
                <a:lumOff val="75000"/>
              </a:schemeClr>
            </a:gs>
          </a:gsLst>
          <a:lin ang="5400000" scaled="0"/>
        </a:gradFill>
        <a:round/>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headEnd type="none" w="sm" len="sm"/>
        <a:tailEnd type="none" w="sm" len="sm"/>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spc="5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6.xml"/><Relationship Id="rId13" Type="http://schemas.openxmlformats.org/officeDocument/2006/relationships/chart" Target="../charts/chart21.xml"/><Relationship Id="rId3" Type="http://schemas.openxmlformats.org/officeDocument/2006/relationships/chart" Target="../charts/chart11.xml"/><Relationship Id="rId7" Type="http://schemas.openxmlformats.org/officeDocument/2006/relationships/chart" Target="../charts/chart15.xml"/><Relationship Id="rId12" Type="http://schemas.openxmlformats.org/officeDocument/2006/relationships/chart" Target="../charts/chart20.xml"/><Relationship Id="rId2" Type="http://schemas.openxmlformats.org/officeDocument/2006/relationships/chart" Target="../charts/chart10.xml"/><Relationship Id="rId16" Type="http://schemas.openxmlformats.org/officeDocument/2006/relationships/chart" Target="../charts/chart24.xml"/><Relationship Id="rId1" Type="http://schemas.openxmlformats.org/officeDocument/2006/relationships/chart" Target="../charts/chart9.xml"/><Relationship Id="rId6" Type="http://schemas.openxmlformats.org/officeDocument/2006/relationships/chart" Target="../charts/chart14.xml"/><Relationship Id="rId11" Type="http://schemas.openxmlformats.org/officeDocument/2006/relationships/chart" Target="../charts/chart19.xml"/><Relationship Id="rId5" Type="http://schemas.openxmlformats.org/officeDocument/2006/relationships/chart" Target="../charts/chart13.xml"/><Relationship Id="rId15" Type="http://schemas.openxmlformats.org/officeDocument/2006/relationships/chart" Target="../charts/chart23.xml"/><Relationship Id="rId10" Type="http://schemas.openxmlformats.org/officeDocument/2006/relationships/chart" Target="../charts/chart18.xml"/><Relationship Id="rId4" Type="http://schemas.openxmlformats.org/officeDocument/2006/relationships/chart" Target="../charts/chart12.xml"/><Relationship Id="rId9" Type="http://schemas.openxmlformats.org/officeDocument/2006/relationships/chart" Target="../charts/chart17.xml"/><Relationship Id="rId14" Type="http://schemas.openxmlformats.org/officeDocument/2006/relationships/chart" Target="../charts/chart2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 Id="rId4" Type="http://schemas.openxmlformats.org/officeDocument/2006/relationships/chart" Target="../charts/chart28.xml"/></Relationships>
</file>

<file path=xl/drawings/_rels/drawing5.xml.rels><?xml version="1.0" encoding="UTF-8" standalone="yes"?>
<Relationships xmlns="http://schemas.openxmlformats.org/package/2006/relationships"><Relationship Id="rId8" Type="http://schemas.openxmlformats.org/officeDocument/2006/relationships/chart" Target="../charts/chart36.xml"/><Relationship Id="rId13" Type="http://schemas.openxmlformats.org/officeDocument/2006/relationships/chart" Target="../charts/chart41.xml"/><Relationship Id="rId3" Type="http://schemas.openxmlformats.org/officeDocument/2006/relationships/chart" Target="../charts/chart31.xml"/><Relationship Id="rId7" Type="http://schemas.openxmlformats.org/officeDocument/2006/relationships/chart" Target="../charts/chart35.xml"/><Relationship Id="rId12" Type="http://schemas.openxmlformats.org/officeDocument/2006/relationships/chart" Target="../charts/chart40.xml"/><Relationship Id="rId2" Type="http://schemas.openxmlformats.org/officeDocument/2006/relationships/chart" Target="../charts/chart30.xml"/><Relationship Id="rId16" Type="http://schemas.openxmlformats.org/officeDocument/2006/relationships/chart" Target="../charts/chart44.xml"/><Relationship Id="rId1" Type="http://schemas.openxmlformats.org/officeDocument/2006/relationships/chart" Target="../charts/chart29.xml"/><Relationship Id="rId6" Type="http://schemas.openxmlformats.org/officeDocument/2006/relationships/chart" Target="../charts/chart34.xml"/><Relationship Id="rId11" Type="http://schemas.openxmlformats.org/officeDocument/2006/relationships/chart" Target="../charts/chart39.xml"/><Relationship Id="rId5" Type="http://schemas.openxmlformats.org/officeDocument/2006/relationships/chart" Target="../charts/chart33.xml"/><Relationship Id="rId15" Type="http://schemas.openxmlformats.org/officeDocument/2006/relationships/chart" Target="../charts/chart43.xml"/><Relationship Id="rId10" Type="http://schemas.openxmlformats.org/officeDocument/2006/relationships/chart" Target="../charts/chart38.xml"/><Relationship Id="rId4" Type="http://schemas.openxmlformats.org/officeDocument/2006/relationships/chart" Target="../charts/chart32.xml"/><Relationship Id="rId9" Type="http://schemas.openxmlformats.org/officeDocument/2006/relationships/chart" Target="../charts/chart37.xml"/><Relationship Id="rId14" Type="http://schemas.openxmlformats.org/officeDocument/2006/relationships/chart" Target="../charts/chart42.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0</xdr:colOff>
      <xdr:row>42</xdr:row>
      <xdr:rowOff>180974</xdr:rowOff>
    </xdr:to>
    <xdr:pic>
      <xdr:nvPicPr>
        <xdr:cNvPr id="2" name="Imagen 1" descr="Logotipo&#10;&#10;Descripción generada automáticamente">
          <a:extLst>
            <a:ext uri="{FF2B5EF4-FFF2-40B4-BE49-F238E27FC236}">
              <a16:creationId xmlns:a16="http://schemas.microsoft.com/office/drawing/2014/main" id="{64CD49A5-0416-4188-B779-1A459C52E2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478000" cy="8277224"/>
        </a:xfrm>
        <a:prstGeom prst="rect">
          <a:avLst/>
        </a:prstGeom>
        <a:solidFill>
          <a:schemeClr val="accent2"/>
        </a:solidFill>
      </xdr:spPr>
    </xdr:pic>
    <xdr:clientData/>
  </xdr:twoCellAnchor>
  <xdr:twoCellAnchor>
    <xdr:from>
      <xdr:col>1</xdr:col>
      <xdr:colOff>77093</xdr:colOff>
      <xdr:row>7</xdr:row>
      <xdr:rowOff>41887</xdr:rowOff>
    </xdr:from>
    <xdr:to>
      <xdr:col>8</xdr:col>
      <xdr:colOff>89859</xdr:colOff>
      <xdr:row>11</xdr:row>
      <xdr:rowOff>165083</xdr:rowOff>
    </xdr:to>
    <xdr:sp macro="" textlink="">
      <xdr:nvSpPr>
        <xdr:cNvPr id="3" name="CuadroTexto 2">
          <a:extLst>
            <a:ext uri="{FF2B5EF4-FFF2-40B4-BE49-F238E27FC236}">
              <a16:creationId xmlns:a16="http://schemas.microsoft.com/office/drawing/2014/main" id="{9ACB33F3-3750-440B-9D5B-7E956CA7951E}"/>
            </a:ext>
          </a:extLst>
        </xdr:cNvPr>
        <xdr:cNvSpPr txBox="1"/>
      </xdr:nvSpPr>
      <xdr:spPr>
        <a:xfrm>
          <a:off x="839093" y="1423012"/>
          <a:ext cx="5346766" cy="932821"/>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MX" sz="2400">
              <a:solidFill>
                <a:schemeClr val="bg1"/>
              </a:solidFill>
              <a:latin typeface="Nunito" pitchFamily="2" charset="0"/>
              <a:cs typeface="Arial" panose="020B0604020202020204" pitchFamily="34" charset="0"/>
            </a:rPr>
            <a:t>Informe de Gestión</a:t>
          </a:r>
        </a:p>
        <a:p>
          <a:r>
            <a:rPr lang="es-MX" sz="2400">
              <a:solidFill>
                <a:schemeClr val="bg1"/>
              </a:solidFill>
              <a:latin typeface="Nunito" pitchFamily="2" charset="0"/>
              <a:cs typeface="Arial" panose="020B0604020202020204" pitchFamily="34" charset="0"/>
            </a:rPr>
            <a:t>2</a:t>
          </a:r>
          <a:r>
            <a:rPr lang="es-MX" sz="2400" baseline="0">
              <a:solidFill>
                <a:schemeClr val="bg1"/>
              </a:solidFill>
              <a:latin typeface="Nunito" pitchFamily="2" charset="0"/>
              <a:cs typeface="Arial" panose="020B0604020202020204" pitchFamily="34" charset="0"/>
            </a:rPr>
            <a:t> trimestre acumulado</a:t>
          </a:r>
          <a:r>
            <a:rPr lang="es-MX" sz="2400">
              <a:solidFill>
                <a:schemeClr val="bg1"/>
              </a:solidFill>
              <a:latin typeface="Nunito" pitchFamily="2" charset="0"/>
              <a:cs typeface="Arial" panose="020B0604020202020204" pitchFamily="34" charset="0"/>
            </a:rPr>
            <a:t> de 2026</a:t>
          </a:r>
          <a:endParaRPr lang="es-ES_tradnl" sz="2400">
            <a:solidFill>
              <a:schemeClr val="bg1"/>
            </a:solidFill>
            <a:latin typeface="Nunito" pitchFamily="2" charset="0"/>
            <a:cs typeface="Arial" panose="020B0604020202020204" pitchFamily="34" charset="0"/>
          </a:endParaRPr>
        </a:p>
      </xdr:txBody>
    </xdr:sp>
    <xdr:clientData/>
  </xdr:twoCellAnchor>
  <xdr:twoCellAnchor>
    <xdr:from>
      <xdr:col>1</xdr:col>
      <xdr:colOff>77093</xdr:colOff>
      <xdr:row>12</xdr:row>
      <xdr:rowOff>85533</xdr:rowOff>
    </xdr:from>
    <xdr:to>
      <xdr:col>8</xdr:col>
      <xdr:colOff>393840</xdr:colOff>
      <xdr:row>16</xdr:row>
      <xdr:rowOff>52843</xdr:rowOff>
    </xdr:to>
    <xdr:sp macro="" textlink="">
      <xdr:nvSpPr>
        <xdr:cNvPr id="4" name="CuadroTexto 3">
          <a:extLst>
            <a:ext uri="{FF2B5EF4-FFF2-40B4-BE49-F238E27FC236}">
              <a16:creationId xmlns:a16="http://schemas.microsoft.com/office/drawing/2014/main" id="{46871EBD-7044-48AD-94DA-694CB64B6F43}"/>
            </a:ext>
          </a:extLst>
        </xdr:cNvPr>
        <xdr:cNvSpPr txBox="1"/>
      </xdr:nvSpPr>
      <xdr:spPr>
        <a:xfrm>
          <a:off x="839093" y="2466783"/>
          <a:ext cx="5650747" cy="729310"/>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s-ES_tradnl" b="1">
              <a:solidFill>
                <a:srgbClr val="00B0F0"/>
              </a:solidFill>
              <a:latin typeface="Nunito" pitchFamily="2" charset="0"/>
              <a:cs typeface="Arial" panose="020B0604020202020204" pitchFamily="34" charset="0"/>
            </a:rPr>
            <a:t>Subdirección de Servicio al Ciudadano en Asuntos Tributarios</a:t>
          </a:r>
        </a:p>
      </xdr:txBody>
    </xdr:sp>
    <xdr:clientData/>
  </xdr:twoCellAnchor>
  <xdr:twoCellAnchor>
    <xdr:from>
      <xdr:col>1</xdr:col>
      <xdr:colOff>116933</xdr:colOff>
      <xdr:row>17</xdr:row>
      <xdr:rowOff>174502</xdr:rowOff>
    </xdr:from>
    <xdr:to>
      <xdr:col>11</xdr:col>
      <xdr:colOff>169805</xdr:colOff>
      <xdr:row>24</xdr:row>
      <xdr:rowOff>144746</xdr:rowOff>
    </xdr:to>
    <xdr:sp macro="" textlink="">
      <xdr:nvSpPr>
        <xdr:cNvPr id="5" name="CuadroTexto 1">
          <a:extLst>
            <a:ext uri="{FF2B5EF4-FFF2-40B4-BE49-F238E27FC236}">
              <a16:creationId xmlns:a16="http://schemas.microsoft.com/office/drawing/2014/main" id="{B8B64B53-EFB6-4A09-B28E-8C2AA2E2608D}"/>
            </a:ext>
          </a:extLst>
        </xdr:cNvPr>
        <xdr:cNvSpPr txBox="1"/>
      </xdr:nvSpPr>
      <xdr:spPr>
        <a:xfrm>
          <a:off x="875835" y="3558587"/>
          <a:ext cx="7641897" cy="1325427"/>
        </a:xfrm>
        <a:prstGeom prst="rect">
          <a:avLst/>
        </a:prstGeom>
        <a:noFill/>
      </xdr:spPr>
      <xdr:txBody>
        <a:bodyPr wrap="square" lIns="91440" tIns="45720" rIns="91440" bIns="45720" rtlCol="0" anchor="t">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228600" indent="-228600">
            <a:lnSpc>
              <a:spcPct val="150000"/>
            </a:lnSpc>
            <a:buFontTx/>
            <a:buAutoNum type="arabicPeriod"/>
          </a:pPr>
          <a:r>
            <a:rPr lang="es-CO" sz="1200">
              <a:solidFill>
                <a:schemeClr val="bg2">
                  <a:lumMod val="75000"/>
                </a:schemeClr>
              </a:solidFill>
              <a:latin typeface="Nunito" pitchFamily="2" charset="0"/>
            </a:rPr>
            <a:t>Coordinación de Canales de Servicio y Experiencia del Usuario </a:t>
          </a:r>
        </a:p>
        <a:p>
          <a:pPr marL="228600" indent="-228600">
            <a:lnSpc>
              <a:spcPct val="150000"/>
            </a:lnSpc>
            <a:buFontTx/>
            <a:buAutoNum type="arabicPeriod"/>
          </a:pPr>
          <a:r>
            <a:rPr lang="es-CO" sz="1200">
              <a:solidFill>
                <a:schemeClr val="bg2">
                  <a:lumMod val="75000"/>
                </a:schemeClr>
              </a:solidFill>
              <a:latin typeface="Nunito" pitchFamily="2" charset="0"/>
            </a:rPr>
            <a:t>Coordinación de Administración del Sistema de PQRSD</a:t>
          </a:r>
        </a:p>
        <a:p>
          <a:pPr marL="228600" indent="-228600">
            <a:lnSpc>
              <a:spcPct val="150000"/>
            </a:lnSpc>
            <a:buFontTx/>
            <a:buAutoNum type="arabicPeriod"/>
          </a:pPr>
          <a:r>
            <a:rPr lang="es-CO" sz="1200">
              <a:solidFill>
                <a:schemeClr val="bg2">
                  <a:lumMod val="75000"/>
                </a:schemeClr>
              </a:solidFill>
              <a:latin typeface="Nunito" pitchFamily="2" charset="0"/>
            </a:rPr>
            <a:t>Encuesta PQSRD II</a:t>
          </a:r>
          <a:r>
            <a:rPr lang="es-CO" sz="1200" baseline="0">
              <a:solidFill>
                <a:schemeClr val="bg2">
                  <a:lumMod val="75000"/>
                </a:schemeClr>
              </a:solidFill>
              <a:latin typeface="Nunito" pitchFamily="2" charset="0"/>
            </a:rPr>
            <a:t> trimestre de 2026</a:t>
          </a:r>
          <a:endParaRPr lang="es-CO" sz="1200">
            <a:solidFill>
              <a:schemeClr val="bg2">
                <a:lumMod val="75000"/>
              </a:schemeClr>
            </a:solidFill>
            <a:latin typeface="Nunito" pitchFamily="2" charset="0"/>
          </a:endParaRPr>
        </a:p>
        <a:p>
          <a:pPr marL="228600" indent="-228600">
            <a:lnSpc>
              <a:spcPct val="150000"/>
            </a:lnSpc>
            <a:buFontTx/>
            <a:buAutoNum type="arabicPeriod"/>
          </a:pPr>
          <a:r>
            <a:rPr lang="es-CO" sz="1200">
              <a:solidFill>
                <a:schemeClr val="bg2">
                  <a:lumMod val="75000"/>
                </a:schemeClr>
              </a:solidFill>
              <a:latin typeface="Nunito" pitchFamily="2" charset="0"/>
            </a:rPr>
            <a:t>Cultura de la Contribución</a:t>
          </a:r>
        </a:p>
      </xdr:txBody>
    </xdr:sp>
    <xdr:clientData/>
  </xdr:twoCellAnchor>
  <xdr:twoCellAnchor>
    <xdr:from>
      <xdr:col>1</xdr:col>
      <xdr:colOff>130624</xdr:colOff>
      <xdr:row>25</xdr:row>
      <xdr:rowOff>96898</xdr:rowOff>
    </xdr:from>
    <xdr:to>
      <xdr:col>11</xdr:col>
      <xdr:colOff>183496</xdr:colOff>
      <xdr:row>27</xdr:row>
      <xdr:rowOff>100430</xdr:rowOff>
    </xdr:to>
    <xdr:sp macro="" textlink="">
      <xdr:nvSpPr>
        <xdr:cNvPr id="6" name="CuadroTexto 4">
          <a:extLst>
            <a:ext uri="{FF2B5EF4-FFF2-40B4-BE49-F238E27FC236}">
              <a16:creationId xmlns:a16="http://schemas.microsoft.com/office/drawing/2014/main" id="{BA947DB1-8BCB-49DB-97FF-B9DA0260B639}"/>
            </a:ext>
          </a:extLst>
        </xdr:cNvPr>
        <xdr:cNvSpPr txBox="1"/>
      </xdr:nvSpPr>
      <xdr:spPr>
        <a:xfrm>
          <a:off x="892624" y="4954648"/>
          <a:ext cx="7672872" cy="384532"/>
        </a:xfrm>
        <a:prstGeom prst="rect">
          <a:avLst/>
        </a:prstGeom>
        <a:noFill/>
      </xdr:spPr>
      <xdr:txBody>
        <a:bodyPr wrap="square" lIns="91440" tIns="45720" rIns="91440" bIns="45720" rtlCol="0" anchor="t">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a:lnSpc>
              <a:spcPct val="150000"/>
            </a:lnSpc>
          </a:pPr>
          <a:r>
            <a:rPr lang="es-MX" sz="1200" b="1">
              <a:solidFill>
                <a:schemeClr val="bg1"/>
              </a:solidFill>
              <a:latin typeface="Nunito" pitchFamily="2" charset="0"/>
            </a:rPr>
            <a:t>13 de</a:t>
          </a:r>
          <a:r>
            <a:rPr lang="es-MX" sz="1200" b="1" baseline="0">
              <a:solidFill>
                <a:schemeClr val="bg1"/>
              </a:solidFill>
              <a:latin typeface="Nunito" pitchFamily="2" charset="0"/>
            </a:rPr>
            <a:t> agosto </a:t>
          </a:r>
          <a:r>
            <a:rPr lang="es-MX" sz="1200" b="1">
              <a:solidFill>
                <a:schemeClr val="bg1"/>
              </a:solidFill>
              <a:latin typeface="Nunito" pitchFamily="2" charset="0"/>
            </a:rPr>
            <a:t>de 2026</a:t>
          </a:r>
          <a:endParaRPr lang="es-CO" sz="1200" b="1">
            <a:solidFill>
              <a:schemeClr val="bg1"/>
            </a:solidFill>
            <a:latin typeface="Nunito" pitchFamily="2" charset="0"/>
          </a:endParaRPr>
        </a:p>
      </xdr:txBody>
    </xdr:sp>
    <xdr:clientData/>
  </xdr:twoCellAnchor>
  <xdr:twoCellAnchor editAs="oneCell">
    <xdr:from>
      <xdr:col>0</xdr:col>
      <xdr:colOff>649459</xdr:colOff>
      <xdr:row>27</xdr:row>
      <xdr:rowOff>100800</xdr:rowOff>
    </xdr:from>
    <xdr:to>
      <xdr:col>12</xdr:col>
      <xdr:colOff>302254</xdr:colOff>
      <xdr:row>35</xdr:row>
      <xdr:rowOff>74493</xdr:rowOff>
    </xdr:to>
    <xdr:pic>
      <xdr:nvPicPr>
        <xdr:cNvPr id="7" name="Imagen 6">
          <a:extLst>
            <a:ext uri="{FF2B5EF4-FFF2-40B4-BE49-F238E27FC236}">
              <a16:creationId xmlns:a16="http://schemas.microsoft.com/office/drawing/2014/main" id="{DA2C136B-8ECD-42B6-BFF0-61BBD5E9C12E}"/>
            </a:ext>
          </a:extLst>
        </xdr:cNvPr>
        <xdr:cNvPicPr>
          <a:picLocks noChangeAspect="1"/>
        </xdr:cNvPicPr>
      </xdr:nvPicPr>
      <xdr:blipFill rotWithShape="1">
        <a:blip xmlns:r="http://schemas.openxmlformats.org/officeDocument/2006/relationships" r:embed="rId2"/>
        <a:srcRect l="5725" t="69267" r="54200" b="18359"/>
        <a:stretch/>
      </xdr:blipFill>
      <xdr:spPr>
        <a:xfrm>
          <a:off x="649459" y="5339550"/>
          <a:ext cx="8796795" cy="14976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38</xdr:col>
      <xdr:colOff>628650</xdr:colOff>
      <xdr:row>2</xdr:row>
      <xdr:rowOff>0</xdr:rowOff>
    </xdr:from>
    <xdr:to>
      <xdr:col>45</xdr:col>
      <xdr:colOff>752475</xdr:colOff>
      <xdr:row>16</xdr:row>
      <xdr:rowOff>9525</xdr:rowOff>
    </xdr:to>
    <xdr:graphicFrame macro="">
      <xdr:nvGraphicFramePr>
        <xdr:cNvPr id="2" name="Gráfico 22">
          <a:extLst>
            <a:ext uri="{FF2B5EF4-FFF2-40B4-BE49-F238E27FC236}">
              <a16:creationId xmlns:a16="http://schemas.microsoft.com/office/drawing/2014/main" id="{38D64E24-BB98-4B94-8CE4-3E306BB6009C}"/>
            </a:ext>
            <a:ext uri="{147F2762-F138-4A5C-976F-8EAC2B608ADB}">
              <a16:predDERef xmlns:a16="http://schemas.microsoft.com/office/drawing/2014/main" pre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476250</xdr:colOff>
      <xdr:row>49</xdr:row>
      <xdr:rowOff>19050</xdr:rowOff>
    </xdr:from>
    <xdr:to>
      <xdr:col>18</xdr:col>
      <xdr:colOff>2552700</xdr:colOff>
      <xdr:row>64</xdr:row>
      <xdr:rowOff>47625</xdr:rowOff>
    </xdr:to>
    <xdr:graphicFrame macro="">
      <xdr:nvGraphicFramePr>
        <xdr:cNvPr id="3" name="Gráfico 2">
          <a:extLst>
            <a:ext uri="{FF2B5EF4-FFF2-40B4-BE49-F238E27FC236}">
              <a16:creationId xmlns:a16="http://schemas.microsoft.com/office/drawing/2014/main" id="{1E5B10D8-7EB5-4AA4-B538-F39A686251C8}"/>
            </a:ext>
            <a:ext uri="{147F2762-F138-4A5C-976F-8EAC2B608ADB}">
              <a16:predDERef xmlns:a16="http://schemas.microsoft.com/office/drawing/2014/main" pred="{38D64E24-BB98-4B94-8CE4-3E306BB600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146957</xdr:colOff>
      <xdr:row>114</xdr:row>
      <xdr:rowOff>228600</xdr:rowOff>
    </xdr:from>
    <xdr:to>
      <xdr:col>18</xdr:col>
      <xdr:colOff>1257300</xdr:colOff>
      <xdr:row>148</xdr:row>
      <xdr:rowOff>2721</xdr:rowOff>
    </xdr:to>
    <xdr:graphicFrame macro="">
      <xdr:nvGraphicFramePr>
        <xdr:cNvPr id="4" name="Gráfico 3">
          <a:extLst>
            <a:ext uri="{FF2B5EF4-FFF2-40B4-BE49-F238E27FC236}">
              <a16:creationId xmlns:a16="http://schemas.microsoft.com/office/drawing/2014/main" id="{6A6A574C-E440-423F-9ADE-FC32D14D58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613169</xdr:colOff>
      <xdr:row>158</xdr:row>
      <xdr:rowOff>9525</xdr:rowOff>
    </xdr:from>
    <xdr:to>
      <xdr:col>18</xdr:col>
      <xdr:colOff>357186</xdr:colOff>
      <xdr:row>175</xdr:row>
      <xdr:rowOff>59531</xdr:rowOff>
    </xdr:to>
    <xdr:graphicFrame macro="">
      <xdr:nvGraphicFramePr>
        <xdr:cNvPr id="5" name="Gráfico 4">
          <a:extLst>
            <a:ext uri="{FF2B5EF4-FFF2-40B4-BE49-F238E27FC236}">
              <a16:creationId xmlns:a16="http://schemas.microsoft.com/office/drawing/2014/main" id="{A7D54DD5-5201-448F-8389-14DD12E8DCFC}"/>
            </a:ext>
            <a:ext uri="{147F2762-F138-4A5C-976F-8EAC2B608ADB}">
              <a16:predDERef xmlns:a16="http://schemas.microsoft.com/office/drawing/2014/main" pred="{6A6A574C-E440-423F-9ADE-FC32D14D58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207818</xdr:colOff>
      <xdr:row>6</xdr:row>
      <xdr:rowOff>121227</xdr:rowOff>
    </xdr:from>
    <xdr:to>
      <xdr:col>17</xdr:col>
      <xdr:colOff>658090</xdr:colOff>
      <xdr:row>26</xdr:row>
      <xdr:rowOff>0</xdr:rowOff>
    </xdr:to>
    <xdr:graphicFrame macro="">
      <xdr:nvGraphicFramePr>
        <xdr:cNvPr id="6" name="Gráfico 5">
          <a:extLst>
            <a:ext uri="{FF2B5EF4-FFF2-40B4-BE49-F238E27FC236}">
              <a16:creationId xmlns:a16="http://schemas.microsoft.com/office/drawing/2014/main" id="{1B92B9F0-A02B-44A2-A340-69189F3DE0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764596</xdr:colOff>
      <xdr:row>31</xdr:row>
      <xdr:rowOff>191365</xdr:rowOff>
    </xdr:from>
    <xdr:to>
      <xdr:col>17</xdr:col>
      <xdr:colOff>920461</xdr:colOff>
      <xdr:row>47</xdr:row>
      <xdr:rowOff>10391</xdr:rowOff>
    </xdr:to>
    <xdr:graphicFrame macro="">
      <xdr:nvGraphicFramePr>
        <xdr:cNvPr id="7" name="Gráfico 6">
          <a:extLst>
            <a:ext uri="{FF2B5EF4-FFF2-40B4-BE49-F238E27FC236}">
              <a16:creationId xmlns:a16="http://schemas.microsoft.com/office/drawing/2014/main" id="{4F348EDB-5A26-412A-8F00-8E1040016FFB}"/>
            </a:ext>
            <a:ext uri="{147F2762-F138-4A5C-976F-8EAC2B608ADB}">
              <a16:predDERef xmlns:a16="http://schemas.microsoft.com/office/drawing/2014/main" pred="{1B92B9F0-A02B-44A2-A340-69189F3DE0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967428</xdr:colOff>
      <xdr:row>73</xdr:row>
      <xdr:rowOff>241229</xdr:rowOff>
    </xdr:from>
    <xdr:to>
      <xdr:col>17</xdr:col>
      <xdr:colOff>715718</xdr:colOff>
      <xdr:row>101</xdr:row>
      <xdr:rowOff>147801</xdr:rowOff>
    </xdr:to>
    <xdr:graphicFrame macro="">
      <xdr:nvGraphicFramePr>
        <xdr:cNvPr id="8" name="Gráfico 7">
          <a:extLst>
            <a:ext uri="{FF2B5EF4-FFF2-40B4-BE49-F238E27FC236}">
              <a16:creationId xmlns:a16="http://schemas.microsoft.com/office/drawing/2014/main" id="{22C82A47-CF4C-4D32-BD97-4B3D5392F3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1178856</xdr:colOff>
      <xdr:row>183</xdr:row>
      <xdr:rowOff>71437</xdr:rowOff>
    </xdr:from>
    <xdr:to>
      <xdr:col>13</xdr:col>
      <xdr:colOff>579345</xdr:colOff>
      <xdr:row>209</xdr:row>
      <xdr:rowOff>93382</xdr:rowOff>
    </xdr:to>
    <xdr:graphicFrame macro="">
      <xdr:nvGraphicFramePr>
        <xdr:cNvPr id="9" name="Gráfico 8">
          <a:extLst>
            <a:ext uri="{FF2B5EF4-FFF2-40B4-BE49-F238E27FC236}">
              <a16:creationId xmlns:a16="http://schemas.microsoft.com/office/drawing/2014/main" id="{11A3B70F-7715-4F47-945E-C376D05B9487}"/>
            </a:ext>
            <a:ext uri="{147F2762-F138-4A5C-976F-8EAC2B608ADB}">
              <a16:predDERef xmlns:a16="http://schemas.microsoft.com/office/drawing/2014/main" pred="{22C82A47-CF4C-4D32-BD97-4B3D5392F3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252412</xdr:colOff>
      <xdr:row>48</xdr:row>
      <xdr:rowOff>166685</xdr:rowOff>
    </xdr:from>
    <xdr:to>
      <xdr:col>11</xdr:col>
      <xdr:colOff>685800</xdr:colOff>
      <xdr:row>67</xdr:row>
      <xdr:rowOff>161925</xdr:rowOff>
    </xdr:to>
    <xdr:graphicFrame macro="">
      <xdr:nvGraphicFramePr>
        <xdr:cNvPr id="2" name="Gráfico 1">
          <a:extLst>
            <a:ext uri="{FF2B5EF4-FFF2-40B4-BE49-F238E27FC236}">
              <a16:creationId xmlns:a16="http://schemas.microsoft.com/office/drawing/2014/main" id="{AD711985-853B-4E0B-8665-BD31798254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609600</xdr:colOff>
      <xdr:row>78</xdr:row>
      <xdr:rowOff>180975</xdr:rowOff>
    </xdr:from>
    <xdr:to>
      <xdr:col>14</xdr:col>
      <xdr:colOff>247649</xdr:colOff>
      <xdr:row>94</xdr:row>
      <xdr:rowOff>28575</xdr:rowOff>
    </xdr:to>
    <xdr:graphicFrame macro="">
      <xdr:nvGraphicFramePr>
        <xdr:cNvPr id="3" name="Gráfico 2">
          <a:extLst>
            <a:ext uri="{FF2B5EF4-FFF2-40B4-BE49-F238E27FC236}">
              <a16:creationId xmlns:a16="http://schemas.microsoft.com/office/drawing/2014/main" id="{50B6F83A-318F-4087-B373-CB97FE980C48}"/>
            </a:ext>
            <a:ext uri="{147F2762-F138-4A5C-976F-8EAC2B608ADB}">
              <a16:predDERef xmlns:a16="http://schemas.microsoft.com/office/drawing/2014/main" pred="{46A7185F-7CE9-491F-BFAB-43E12A34BC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824345</xdr:colOff>
      <xdr:row>467</xdr:row>
      <xdr:rowOff>146050</xdr:rowOff>
    </xdr:from>
    <xdr:to>
      <xdr:col>14</xdr:col>
      <xdr:colOff>614795</xdr:colOff>
      <xdr:row>481</xdr:row>
      <xdr:rowOff>152400</xdr:rowOff>
    </xdr:to>
    <xdr:graphicFrame macro="">
      <xdr:nvGraphicFramePr>
        <xdr:cNvPr id="4" name="Gráfico 3">
          <a:extLst>
            <a:ext uri="{FF2B5EF4-FFF2-40B4-BE49-F238E27FC236}">
              <a16:creationId xmlns:a16="http://schemas.microsoft.com/office/drawing/2014/main" id="{C2DB1385-44AF-4F39-B0FA-DD8454C50399}"/>
            </a:ext>
            <a:ext uri="{147F2762-F138-4A5C-976F-8EAC2B608ADB}">
              <a16:predDERef xmlns:a16="http://schemas.microsoft.com/office/drawing/2014/main" pred="{152EEE1D-7131-4FF1-90A6-5D4A2E8302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19050</xdr:colOff>
      <xdr:row>488</xdr:row>
      <xdr:rowOff>120072</xdr:rowOff>
    </xdr:from>
    <xdr:to>
      <xdr:col>14</xdr:col>
      <xdr:colOff>658091</xdr:colOff>
      <xdr:row>502</xdr:row>
      <xdr:rowOff>126422</xdr:rowOff>
    </xdr:to>
    <xdr:graphicFrame macro="">
      <xdr:nvGraphicFramePr>
        <xdr:cNvPr id="5" name="Gráfico 4">
          <a:extLst>
            <a:ext uri="{FF2B5EF4-FFF2-40B4-BE49-F238E27FC236}">
              <a16:creationId xmlns:a16="http://schemas.microsoft.com/office/drawing/2014/main" id="{C64E3939-2472-4FF5-99AD-95144DA2F846}"/>
            </a:ext>
            <a:ext uri="{147F2762-F138-4A5C-976F-8EAC2B608ADB}">
              <a16:predDERef xmlns:a16="http://schemas.microsoft.com/office/drawing/2014/main" pred="{27D32B50-414F-4A48-9786-F28E2AEAF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2886</xdr:colOff>
      <xdr:row>440</xdr:row>
      <xdr:rowOff>182418</xdr:rowOff>
    </xdr:from>
    <xdr:to>
      <xdr:col>13</xdr:col>
      <xdr:colOff>476827</xdr:colOff>
      <xdr:row>455</xdr:row>
      <xdr:rowOff>131618</xdr:rowOff>
    </xdr:to>
    <xdr:graphicFrame macro="">
      <xdr:nvGraphicFramePr>
        <xdr:cNvPr id="6" name="Gráfico 5">
          <a:extLst>
            <a:ext uri="{FF2B5EF4-FFF2-40B4-BE49-F238E27FC236}">
              <a16:creationId xmlns:a16="http://schemas.microsoft.com/office/drawing/2014/main" id="{677C2DB5-237D-4C2D-8B25-1F8EB9CBAD08}"/>
            </a:ext>
            <a:ext uri="{147F2762-F138-4A5C-976F-8EAC2B608ADB}">
              <a16:predDERef xmlns:a16="http://schemas.microsoft.com/office/drawing/2014/main" pred="{FECAD137-5821-42CF-ABCD-244B60570A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159</xdr:row>
      <xdr:rowOff>42862</xdr:rowOff>
    </xdr:from>
    <xdr:to>
      <xdr:col>13</xdr:col>
      <xdr:colOff>311727</xdr:colOff>
      <xdr:row>179</xdr:row>
      <xdr:rowOff>34637</xdr:rowOff>
    </xdr:to>
    <xdr:graphicFrame macro="">
      <xdr:nvGraphicFramePr>
        <xdr:cNvPr id="7" name="Gráfico 6">
          <a:extLst>
            <a:ext uri="{FF2B5EF4-FFF2-40B4-BE49-F238E27FC236}">
              <a16:creationId xmlns:a16="http://schemas.microsoft.com/office/drawing/2014/main" id="{7165394B-1755-49C5-89C4-7A2119C7CC03}"/>
            </a:ext>
            <a:ext uri="{147F2762-F138-4A5C-976F-8EAC2B608ADB}">
              <a16:predDERef xmlns:a16="http://schemas.microsoft.com/office/drawing/2014/main" pred="{E9499A12-EB36-436E-AF81-507AE3C528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25977</xdr:colOff>
      <xdr:row>184</xdr:row>
      <xdr:rowOff>34636</xdr:rowOff>
    </xdr:from>
    <xdr:to>
      <xdr:col>12</xdr:col>
      <xdr:colOff>597478</xdr:colOff>
      <xdr:row>197</xdr:row>
      <xdr:rowOff>173182</xdr:rowOff>
    </xdr:to>
    <xdr:graphicFrame macro="">
      <xdr:nvGraphicFramePr>
        <xdr:cNvPr id="8" name="Gráfico 7">
          <a:extLst>
            <a:ext uri="{FF2B5EF4-FFF2-40B4-BE49-F238E27FC236}">
              <a16:creationId xmlns:a16="http://schemas.microsoft.com/office/drawing/2014/main" id="{A62BFA8C-2359-4576-9661-8007075CD778}"/>
            </a:ext>
            <a:ext uri="{147F2762-F138-4A5C-976F-8EAC2B608ADB}">
              <a16:predDERef xmlns:a16="http://schemas.microsoft.com/office/drawing/2014/main" pred="{29BBA3E8-6D3E-4501-B332-91690A5AEF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523875</xdr:colOff>
      <xdr:row>206</xdr:row>
      <xdr:rowOff>185737</xdr:rowOff>
    </xdr:from>
    <xdr:to>
      <xdr:col>14</xdr:col>
      <xdr:colOff>561975</xdr:colOff>
      <xdr:row>222</xdr:row>
      <xdr:rowOff>19050</xdr:rowOff>
    </xdr:to>
    <xdr:graphicFrame macro="">
      <xdr:nvGraphicFramePr>
        <xdr:cNvPr id="9" name="Gráfico 8">
          <a:extLst>
            <a:ext uri="{FF2B5EF4-FFF2-40B4-BE49-F238E27FC236}">
              <a16:creationId xmlns:a16="http://schemas.microsoft.com/office/drawing/2014/main" id="{C17210C8-8F53-42D1-B0C0-FF60CAC06113}"/>
            </a:ext>
            <a:ext uri="{147F2762-F138-4A5C-976F-8EAC2B608ADB}">
              <a16:predDERef xmlns:a16="http://schemas.microsoft.com/office/drawing/2014/main" pred="{EEB591F0-77DF-4ECB-8F83-C5428B0EA2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252412</xdr:colOff>
      <xdr:row>9</xdr:row>
      <xdr:rowOff>166685</xdr:rowOff>
    </xdr:from>
    <xdr:to>
      <xdr:col>11</xdr:col>
      <xdr:colOff>685800</xdr:colOff>
      <xdr:row>28</xdr:row>
      <xdr:rowOff>161925</xdr:rowOff>
    </xdr:to>
    <xdr:graphicFrame macro="">
      <xdr:nvGraphicFramePr>
        <xdr:cNvPr id="10" name="Gráfico 9">
          <a:extLst>
            <a:ext uri="{FF2B5EF4-FFF2-40B4-BE49-F238E27FC236}">
              <a16:creationId xmlns:a16="http://schemas.microsoft.com/office/drawing/2014/main" id="{0B3354A0-4F58-44F1-A124-2E8F17CDEF25}"/>
            </a:ext>
            <a:ext uri="{147F2762-F138-4A5C-976F-8EAC2B608ADB}">
              <a16:predDERef xmlns:a16="http://schemas.microsoft.com/office/drawing/2014/main" pred="{D6A4A84F-3762-427A-A57D-37A82255D3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95250</xdr:colOff>
      <xdr:row>296</xdr:row>
      <xdr:rowOff>180975</xdr:rowOff>
    </xdr:from>
    <xdr:to>
      <xdr:col>13</xdr:col>
      <xdr:colOff>582757</xdr:colOff>
      <xdr:row>309</xdr:row>
      <xdr:rowOff>133350</xdr:rowOff>
    </xdr:to>
    <xdr:graphicFrame macro="">
      <xdr:nvGraphicFramePr>
        <xdr:cNvPr id="12" name="Gráfico 11">
          <a:extLst>
            <a:ext uri="{FF2B5EF4-FFF2-40B4-BE49-F238E27FC236}">
              <a16:creationId xmlns:a16="http://schemas.microsoft.com/office/drawing/2014/main" id="{9762F308-7A97-4200-80E3-284849116A1E}"/>
            </a:ext>
            <a:ext uri="{147F2762-F138-4A5C-976F-8EAC2B608ADB}">
              <a16:predDERef xmlns:a16="http://schemas.microsoft.com/office/drawing/2014/main" pred="{05530ECB-C22F-4DFA-9A58-2C035405D7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8659</xdr:colOff>
      <xdr:row>322</xdr:row>
      <xdr:rowOff>138546</xdr:rowOff>
    </xdr:from>
    <xdr:to>
      <xdr:col>12</xdr:col>
      <xdr:colOff>718704</xdr:colOff>
      <xdr:row>336</xdr:row>
      <xdr:rowOff>112568</xdr:rowOff>
    </xdr:to>
    <xdr:graphicFrame macro="">
      <xdr:nvGraphicFramePr>
        <xdr:cNvPr id="13" name="Gráfico 12">
          <a:extLst>
            <a:ext uri="{FF2B5EF4-FFF2-40B4-BE49-F238E27FC236}">
              <a16:creationId xmlns:a16="http://schemas.microsoft.com/office/drawing/2014/main" id="{0854FE9A-CFD9-42B8-B4D2-ACA1B3DB1446}"/>
            </a:ext>
            <a:ext uri="{147F2762-F138-4A5C-976F-8EAC2B608ADB}">
              <a16:predDERef xmlns:a16="http://schemas.microsoft.com/office/drawing/2014/main" pred="{3A20F87F-04BE-4DA9-AEDF-C530B02A70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233795</xdr:colOff>
      <xdr:row>370</xdr:row>
      <xdr:rowOff>42862</xdr:rowOff>
    </xdr:from>
    <xdr:to>
      <xdr:col>14</xdr:col>
      <xdr:colOff>504825</xdr:colOff>
      <xdr:row>390</xdr:row>
      <xdr:rowOff>103910</xdr:rowOff>
    </xdr:to>
    <xdr:graphicFrame macro="">
      <xdr:nvGraphicFramePr>
        <xdr:cNvPr id="14" name="Gráfico 13">
          <a:extLst>
            <a:ext uri="{FF2B5EF4-FFF2-40B4-BE49-F238E27FC236}">
              <a16:creationId xmlns:a16="http://schemas.microsoft.com/office/drawing/2014/main" id="{94A33EEC-0132-45BD-9987-A82F0C871369}"/>
            </a:ext>
            <a:ext uri="{147F2762-F138-4A5C-976F-8EAC2B608ADB}">
              <a16:predDERef xmlns:a16="http://schemas.microsoft.com/office/drawing/2014/main" pred="{90FD9C73-F628-4061-A91F-E1638D10FA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xdr:col>
      <xdr:colOff>4329</xdr:colOff>
      <xdr:row>397</xdr:row>
      <xdr:rowOff>69273</xdr:rowOff>
    </xdr:from>
    <xdr:to>
      <xdr:col>12</xdr:col>
      <xdr:colOff>753341</xdr:colOff>
      <xdr:row>411</xdr:row>
      <xdr:rowOff>69273</xdr:rowOff>
    </xdr:to>
    <xdr:graphicFrame macro="">
      <xdr:nvGraphicFramePr>
        <xdr:cNvPr id="15" name="Gráfico 14">
          <a:extLst>
            <a:ext uri="{FF2B5EF4-FFF2-40B4-BE49-F238E27FC236}">
              <a16:creationId xmlns:a16="http://schemas.microsoft.com/office/drawing/2014/main" id="{C7B84C7F-62EC-45D1-8841-07D9419FDA28}"/>
            </a:ext>
            <a:ext uri="{147F2762-F138-4A5C-976F-8EAC2B608ADB}">
              <a16:predDERef xmlns:a16="http://schemas.microsoft.com/office/drawing/2014/main" pred="{479CB39B-EC3E-4BDF-AAB0-98831F53AE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xdr:col>
      <xdr:colOff>24245</xdr:colOff>
      <xdr:row>416</xdr:row>
      <xdr:rowOff>78364</xdr:rowOff>
    </xdr:from>
    <xdr:to>
      <xdr:col>12</xdr:col>
      <xdr:colOff>571500</xdr:colOff>
      <xdr:row>430</xdr:row>
      <xdr:rowOff>154564</xdr:rowOff>
    </xdr:to>
    <xdr:graphicFrame macro="">
      <xdr:nvGraphicFramePr>
        <xdr:cNvPr id="16" name="Gráfico 15">
          <a:extLst>
            <a:ext uri="{FF2B5EF4-FFF2-40B4-BE49-F238E27FC236}">
              <a16:creationId xmlns:a16="http://schemas.microsoft.com/office/drawing/2014/main" id="{CA6114F2-4853-42CB-83BB-8571D0AAE2CA}"/>
            </a:ext>
            <a:ext uri="{147F2762-F138-4A5C-976F-8EAC2B608ADB}">
              <a16:predDERef xmlns:a16="http://schemas.microsoft.com/office/drawing/2014/main" pred="{FFD45409-0BC1-4CDA-8737-0453A930C7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86592</xdr:colOff>
      <xdr:row>278</xdr:row>
      <xdr:rowOff>42862</xdr:rowOff>
    </xdr:from>
    <xdr:to>
      <xdr:col>13</xdr:col>
      <xdr:colOff>66675</xdr:colOff>
      <xdr:row>290</xdr:row>
      <xdr:rowOff>181841</xdr:rowOff>
    </xdr:to>
    <xdr:graphicFrame macro="">
      <xdr:nvGraphicFramePr>
        <xdr:cNvPr id="17" name="Gráfico 16">
          <a:extLst>
            <a:ext uri="{FF2B5EF4-FFF2-40B4-BE49-F238E27FC236}">
              <a16:creationId xmlns:a16="http://schemas.microsoft.com/office/drawing/2014/main" id="{6340F1ED-1FA0-4A60-9380-0D39E1B77AA5}"/>
            </a:ext>
            <a:ext uri="{147F2762-F138-4A5C-976F-8EAC2B608ADB}">
              <a16:predDERef xmlns:a16="http://schemas.microsoft.com/office/drawing/2014/main" pred="{76D14692-0416-4382-9C9B-C66A9118E8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114300</xdr:colOff>
      <xdr:row>245</xdr:row>
      <xdr:rowOff>38099</xdr:rowOff>
    </xdr:from>
    <xdr:to>
      <xdr:col>14</xdr:col>
      <xdr:colOff>781051</xdr:colOff>
      <xdr:row>257</xdr:row>
      <xdr:rowOff>114300</xdr:rowOff>
    </xdr:to>
    <xdr:graphicFrame macro="">
      <xdr:nvGraphicFramePr>
        <xdr:cNvPr id="18" name="Gráfico 17">
          <a:extLst>
            <a:ext uri="{FF2B5EF4-FFF2-40B4-BE49-F238E27FC236}">
              <a16:creationId xmlns:a16="http://schemas.microsoft.com/office/drawing/2014/main" id="{6F7C9C5B-4F4B-3E95-F0B8-DF28014EA81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136304</xdr:colOff>
      <xdr:row>41</xdr:row>
      <xdr:rowOff>110817</xdr:rowOff>
    </xdr:from>
    <xdr:to>
      <xdr:col>3</xdr:col>
      <xdr:colOff>780279</xdr:colOff>
      <xdr:row>56</xdr:row>
      <xdr:rowOff>67334</xdr:rowOff>
    </xdr:to>
    <xdr:graphicFrame macro="">
      <xdr:nvGraphicFramePr>
        <xdr:cNvPr id="2" name="Gráfico 13">
          <a:extLst>
            <a:ext uri="{FF2B5EF4-FFF2-40B4-BE49-F238E27FC236}">
              <a16:creationId xmlns:a16="http://schemas.microsoft.com/office/drawing/2014/main" id="{979DCE39-B941-45E1-AB27-B436662EF1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142873</xdr:colOff>
      <xdr:row>65</xdr:row>
      <xdr:rowOff>103189</xdr:rowOff>
    </xdr:from>
    <xdr:to>
      <xdr:col>3</xdr:col>
      <xdr:colOff>821531</xdr:colOff>
      <xdr:row>80</xdr:row>
      <xdr:rowOff>79376</xdr:rowOff>
    </xdr:to>
    <xdr:graphicFrame macro="">
      <xdr:nvGraphicFramePr>
        <xdr:cNvPr id="3" name="Gráfico 16">
          <a:extLst>
            <a:ext uri="{FF2B5EF4-FFF2-40B4-BE49-F238E27FC236}">
              <a16:creationId xmlns:a16="http://schemas.microsoft.com/office/drawing/2014/main" id="{C0867491-4EF2-4D7A-8D61-A7706FB195F3}"/>
            </a:ext>
            <a:ext uri="{147F2762-F138-4A5C-976F-8EAC2B608ADB}">
              <a16:predDERef xmlns:a16="http://schemas.microsoft.com/office/drawing/2014/main" pred="{A519A1C1-5A9D-41C3-8664-CAEE679BE0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142873</xdr:colOff>
      <xdr:row>17</xdr:row>
      <xdr:rowOff>71439</xdr:rowOff>
    </xdr:from>
    <xdr:to>
      <xdr:col>3</xdr:col>
      <xdr:colOff>821531</xdr:colOff>
      <xdr:row>32</xdr:row>
      <xdr:rowOff>47626</xdr:rowOff>
    </xdr:to>
    <xdr:graphicFrame macro="">
      <xdr:nvGraphicFramePr>
        <xdr:cNvPr id="4" name="Gráfico 16">
          <a:extLst>
            <a:ext uri="{FF2B5EF4-FFF2-40B4-BE49-F238E27FC236}">
              <a16:creationId xmlns:a16="http://schemas.microsoft.com/office/drawing/2014/main" id="{42157459-9664-4F5B-B6CE-DAFFA2800728}"/>
            </a:ext>
            <a:ext uri="{147F2762-F138-4A5C-976F-8EAC2B608ADB}">
              <a16:predDERef xmlns:a16="http://schemas.microsoft.com/office/drawing/2014/main" pred="{FF080330-9D69-4183-8746-1284AA633E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142873</xdr:colOff>
      <xdr:row>89</xdr:row>
      <xdr:rowOff>71439</xdr:rowOff>
    </xdr:from>
    <xdr:to>
      <xdr:col>3</xdr:col>
      <xdr:colOff>821531</xdr:colOff>
      <xdr:row>104</xdr:row>
      <xdr:rowOff>47626</xdr:rowOff>
    </xdr:to>
    <xdr:graphicFrame macro="">
      <xdr:nvGraphicFramePr>
        <xdr:cNvPr id="5" name="Gráfico 16">
          <a:extLst>
            <a:ext uri="{FF2B5EF4-FFF2-40B4-BE49-F238E27FC236}">
              <a16:creationId xmlns:a16="http://schemas.microsoft.com/office/drawing/2014/main" id="{2F4ABFAD-74A7-4B39-A014-672BBC32D65B}"/>
            </a:ext>
            <a:ext uri="{147F2762-F138-4A5C-976F-8EAC2B608ADB}">
              <a16:predDERef xmlns:a16="http://schemas.microsoft.com/office/drawing/2014/main" pred="{E99C2C7A-767E-42AF-BF23-A6234517A4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300404</xdr:colOff>
      <xdr:row>6</xdr:row>
      <xdr:rowOff>14287</xdr:rowOff>
    </xdr:from>
    <xdr:to>
      <xdr:col>16</xdr:col>
      <xdr:colOff>638175</xdr:colOff>
      <xdr:row>21</xdr:row>
      <xdr:rowOff>9525</xdr:rowOff>
    </xdr:to>
    <xdr:graphicFrame macro="">
      <xdr:nvGraphicFramePr>
        <xdr:cNvPr id="2" name="Gráfico 1">
          <a:extLst>
            <a:ext uri="{FF2B5EF4-FFF2-40B4-BE49-F238E27FC236}">
              <a16:creationId xmlns:a16="http://schemas.microsoft.com/office/drawing/2014/main" id="{E0460392-22CD-40D7-A400-6A8B25C470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175846</xdr:colOff>
      <xdr:row>25</xdr:row>
      <xdr:rowOff>36635</xdr:rowOff>
    </xdr:from>
    <xdr:to>
      <xdr:col>16</xdr:col>
      <xdr:colOff>647700</xdr:colOff>
      <xdr:row>40</xdr:row>
      <xdr:rowOff>7327</xdr:rowOff>
    </xdr:to>
    <xdr:graphicFrame macro="">
      <xdr:nvGraphicFramePr>
        <xdr:cNvPr id="3" name="Gráfico 2">
          <a:extLst>
            <a:ext uri="{FF2B5EF4-FFF2-40B4-BE49-F238E27FC236}">
              <a16:creationId xmlns:a16="http://schemas.microsoft.com/office/drawing/2014/main" id="{E033D58C-6FC8-45C4-8004-95B6C0B8431F}"/>
            </a:ext>
            <a:ext uri="{147F2762-F138-4A5C-976F-8EAC2B608ADB}">
              <a16:predDERef xmlns:a16="http://schemas.microsoft.com/office/drawing/2014/main" pred="{116FA886-22F9-47B5-A8E6-256289F3DA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461596</xdr:colOff>
      <xdr:row>44</xdr:row>
      <xdr:rowOff>14287</xdr:rowOff>
    </xdr:from>
    <xdr:to>
      <xdr:col>16</xdr:col>
      <xdr:colOff>647700</xdr:colOff>
      <xdr:row>59</xdr:row>
      <xdr:rowOff>28575</xdr:rowOff>
    </xdr:to>
    <xdr:graphicFrame macro="">
      <xdr:nvGraphicFramePr>
        <xdr:cNvPr id="4" name="Gráfico 3">
          <a:extLst>
            <a:ext uri="{FF2B5EF4-FFF2-40B4-BE49-F238E27FC236}">
              <a16:creationId xmlns:a16="http://schemas.microsoft.com/office/drawing/2014/main" id="{4A20DA79-CF9D-4930-82F1-FC41893E7302}"/>
            </a:ext>
            <a:ext uri="{147F2762-F138-4A5C-976F-8EAC2B608ADB}">
              <a16:predDERef xmlns:a16="http://schemas.microsoft.com/office/drawing/2014/main" pred="{856F9BA3-D98A-4FE6-9A64-B6F907356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542193</xdr:colOff>
      <xdr:row>62</xdr:row>
      <xdr:rowOff>158751</xdr:rowOff>
    </xdr:from>
    <xdr:to>
      <xdr:col>16</xdr:col>
      <xdr:colOff>666750</xdr:colOff>
      <xdr:row>76</xdr:row>
      <xdr:rowOff>160867</xdr:rowOff>
    </xdr:to>
    <xdr:graphicFrame macro="">
      <xdr:nvGraphicFramePr>
        <xdr:cNvPr id="5" name="Gráfico 4">
          <a:extLst>
            <a:ext uri="{FF2B5EF4-FFF2-40B4-BE49-F238E27FC236}">
              <a16:creationId xmlns:a16="http://schemas.microsoft.com/office/drawing/2014/main" id="{F2F875F1-A0BC-4C5B-B71A-9982E10BBB03}"/>
            </a:ext>
            <a:ext uri="{147F2762-F138-4A5C-976F-8EAC2B608ADB}">
              <a16:predDERef xmlns:a16="http://schemas.microsoft.com/office/drawing/2014/main" pred="{E027D29B-5AA3-49FE-BAB3-A082DF5F7B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168519</xdr:colOff>
      <xdr:row>96</xdr:row>
      <xdr:rowOff>166687</xdr:rowOff>
    </xdr:from>
    <xdr:to>
      <xdr:col>16</xdr:col>
      <xdr:colOff>740019</xdr:colOff>
      <xdr:row>111</xdr:row>
      <xdr:rowOff>1</xdr:rowOff>
    </xdr:to>
    <xdr:graphicFrame macro="">
      <xdr:nvGraphicFramePr>
        <xdr:cNvPr id="6" name="Gráfico 5">
          <a:extLst>
            <a:ext uri="{FF2B5EF4-FFF2-40B4-BE49-F238E27FC236}">
              <a16:creationId xmlns:a16="http://schemas.microsoft.com/office/drawing/2014/main" id="{DA53155D-6921-460E-BBE5-768F14B0EAF1}"/>
            </a:ext>
            <a:ext uri="{147F2762-F138-4A5C-976F-8EAC2B608ADB}">
              <a16:predDERef xmlns:a16="http://schemas.microsoft.com/office/drawing/2014/main" pred="{AA84186B-B7DB-42A5-8879-9C4D820A25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205154</xdr:colOff>
      <xdr:row>112</xdr:row>
      <xdr:rowOff>128586</xdr:rowOff>
    </xdr:from>
    <xdr:to>
      <xdr:col>16</xdr:col>
      <xdr:colOff>725365</xdr:colOff>
      <xdr:row>127</xdr:row>
      <xdr:rowOff>190499</xdr:rowOff>
    </xdr:to>
    <xdr:graphicFrame macro="">
      <xdr:nvGraphicFramePr>
        <xdr:cNvPr id="7" name="Gráfico 6">
          <a:extLst>
            <a:ext uri="{FF2B5EF4-FFF2-40B4-BE49-F238E27FC236}">
              <a16:creationId xmlns:a16="http://schemas.microsoft.com/office/drawing/2014/main" id="{99287545-10D2-4897-8504-92AA11F0C020}"/>
            </a:ext>
            <a:ext uri="{147F2762-F138-4A5C-976F-8EAC2B608ADB}">
              <a16:predDERef xmlns:a16="http://schemas.microsoft.com/office/drawing/2014/main" pred="{557A9DDF-B08E-49AB-BADE-A31A409B33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5</xdr:col>
      <xdr:colOff>241789</xdr:colOff>
      <xdr:row>129</xdr:row>
      <xdr:rowOff>185736</xdr:rowOff>
    </xdr:from>
    <xdr:to>
      <xdr:col>16</xdr:col>
      <xdr:colOff>732691</xdr:colOff>
      <xdr:row>144</xdr:row>
      <xdr:rowOff>190499</xdr:rowOff>
    </xdr:to>
    <xdr:graphicFrame macro="">
      <xdr:nvGraphicFramePr>
        <xdr:cNvPr id="8" name="Gráfico 7">
          <a:extLst>
            <a:ext uri="{FF2B5EF4-FFF2-40B4-BE49-F238E27FC236}">
              <a16:creationId xmlns:a16="http://schemas.microsoft.com/office/drawing/2014/main" id="{94B23664-AAB3-42AE-AD56-8E1ED6622879}"/>
            </a:ext>
            <a:ext uri="{147F2762-F138-4A5C-976F-8EAC2B608ADB}">
              <a16:predDERef xmlns:a16="http://schemas.microsoft.com/office/drawing/2014/main" pred="{AF1A6E3E-8DF8-49C2-9D45-CB7292321F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5</xdr:col>
      <xdr:colOff>256443</xdr:colOff>
      <xdr:row>146</xdr:row>
      <xdr:rowOff>176212</xdr:rowOff>
    </xdr:from>
    <xdr:to>
      <xdr:col>16</xdr:col>
      <xdr:colOff>703384</xdr:colOff>
      <xdr:row>162</xdr:row>
      <xdr:rowOff>0</xdr:rowOff>
    </xdr:to>
    <xdr:graphicFrame macro="">
      <xdr:nvGraphicFramePr>
        <xdr:cNvPr id="9" name="Gráfico 8">
          <a:extLst>
            <a:ext uri="{FF2B5EF4-FFF2-40B4-BE49-F238E27FC236}">
              <a16:creationId xmlns:a16="http://schemas.microsoft.com/office/drawing/2014/main" id="{21120848-0563-4238-A247-FAFBD4F49302}"/>
            </a:ext>
            <a:ext uri="{147F2762-F138-4A5C-976F-8EAC2B608ADB}">
              <a16:predDERef xmlns:a16="http://schemas.microsoft.com/office/drawing/2014/main" pred="{9C181620-89C9-4BB9-874C-2DAC9A8128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400050</xdr:colOff>
      <xdr:row>202</xdr:row>
      <xdr:rowOff>590550</xdr:rowOff>
    </xdr:from>
    <xdr:to>
      <xdr:col>16</xdr:col>
      <xdr:colOff>561975</xdr:colOff>
      <xdr:row>218</xdr:row>
      <xdr:rowOff>19050</xdr:rowOff>
    </xdr:to>
    <xdr:graphicFrame macro="">
      <xdr:nvGraphicFramePr>
        <xdr:cNvPr id="10" name="Gráfico 9">
          <a:extLst>
            <a:ext uri="{FF2B5EF4-FFF2-40B4-BE49-F238E27FC236}">
              <a16:creationId xmlns:a16="http://schemas.microsoft.com/office/drawing/2014/main" id="{C56592EC-6164-4DED-BACE-9B3988C48C5A}"/>
            </a:ext>
            <a:ext uri="{147F2762-F138-4A5C-976F-8EAC2B608ADB}">
              <a16:predDERef xmlns:a16="http://schemas.microsoft.com/office/drawing/2014/main" pred="{21120848-0563-4238-A247-FAFBD4F493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241790</xdr:colOff>
      <xdr:row>182</xdr:row>
      <xdr:rowOff>173568</xdr:rowOff>
    </xdr:from>
    <xdr:to>
      <xdr:col>16</xdr:col>
      <xdr:colOff>696057</xdr:colOff>
      <xdr:row>197</xdr:row>
      <xdr:rowOff>116417</xdr:rowOff>
    </xdr:to>
    <xdr:graphicFrame macro="">
      <xdr:nvGraphicFramePr>
        <xdr:cNvPr id="11" name="Gráfico 10">
          <a:extLst>
            <a:ext uri="{FF2B5EF4-FFF2-40B4-BE49-F238E27FC236}">
              <a16:creationId xmlns:a16="http://schemas.microsoft.com/office/drawing/2014/main" id="{3AE3C993-473A-4D53-9749-24C5138237F7}"/>
            </a:ext>
            <a:ext uri="{147F2762-F138-4A5C-976F-8EAC2B608ADB}">
              <a16:predDERef xmlns:a16="http://schemas.microsoft.com/office/drawing/2014/main" pred="{31F7A59D-0A5C-48C7-B591-35E55B996F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5</xdr:col>
      <xdr:colOff>534866</xdr:colOff>
      <xdr:row>78</xdr:row>
      <xdr:rowOff>162983</xdr:rowOff>
    </xdr:from>
    <xdr:to>
      <xdr:col>16</xdr:col>
      <xdr:colOff>681403</xdr:colOff>
      <xdr:row>91</xdr:row>
      <xdr:rowOff>143933</xdr:rowOff>
    </xdr:to>
    <xdr:graphicFrame macro="">
      <xdr:nvGraphicFramePr>
        <xdr:cNvPr id="12" name="Gráfico 11">
          <a:extLst>
            <a:ext uri="{FF2B5EF4-FFF2-40B4-BE49-F238E27FC236}">
              <a16:creationId xmlns:a16="http://schemas.microsoft.com/office/drawing/2014/main" id="{EDC141B9-E8B4-4551-96C5-D10EF84BD1D5}"/>
            </a:ext>
            <a:ext uri="{147F2762-F138-4A5C-976F-8EAC2B608ADB}">
              <a16:predDERef xmlns:a16="http://schemas.microsoft.com/office/drawing/2014/main" pred="{3A1BFA59-EA21-4598-8C2F-B496FEF4FB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118855</xdr:colOff>
      <xdr:row>223</xdr:row>
      <xdr:rowOff>144118</xdr:rowOff>
    </xdr:from>
    <xdr:to>
      <xdr:col>17</xdr:col>
      <xdr:colOff>623680</xdr:colOff>
      <xdr:row>232</xdr:row>
      <xdr:rowOff>144118</xdr:rowOff>
    </xdr:to>
    <xdr:graphicFrame macro="">
      <xdr:nvGraphicFramePr>
        <xdr:cNvPr id="13" name="Gráfico 12">
          <a:extLst>
            <a:ext uri="{FF2B5EF4-FFF2-40B4-BE49-F238E27FC236}">
              <a16:creationId xmlns:a16="http://schemas.microsoft.com/office/drawing/2014/main" id="{49ED90B6-EA2E-4BE6-8546-9A578ACB605A}"/>
            </a:ext>
            <a:ext uri="{147F2762-F138-4A5C-976F-8EAC2B608ADB}">
              <a16:predDERef xmlns:a16="http://schemas.microsoft.com/office/drawing/2014/main" pred="{C465B72A-78BF-47FA-9A34-95F7931689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265044</xdr:colOff>
      <xdr:row>233</xdr:row>
      <xdr:rowOff>190500</xdr:rowOff>
    </xdr:from>
    <xdr:to>
      <xdr:col>17</xdr:col>
      <xdr:colOff>579783</xdr:colOff>
      <xdr:row>243</xdr:row>
      <xdr:rowOff>1242</xdr:rowOff>
    </xdr:to>
    <xdr:graphicFrame macro="">
      <xdr:nvGraphicFramePr>
        <xdr:cNvPr id="14" name="Gráfico 13">
          <a:extLst>
            <a:ext uri="{FF2B5EF4-FFF2-40B4-BE49-F238E27FC236}">
              <a16:creationId xmlns:a16="http://schemas.microsoft.com/office/drawing/2014/main" id="{01C05530-9E00-491E-A8A4-3ADC1429621F}"/>
            </a:ext>
            <a:ext uri="{147F2762-F138-4A5C-976F-8EAC2B608ADB}">
              <a16:predDERef xmlns:a16="http://schemas.microsoft.com/office/drawing/2014/main" pred="{3648149D-483C-694F-833C-F21650FBF1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227358</xdr:colOff>
      <xdr:row>245</xdr:row>
      <xdr:rowOff>131694</xdr:rowOff>
    </xdr:from>
    <xdr:to>
      <xdr:col>17</xdr:col>
      <xdr:colOff>542097</xdr:colOff>
      <xdr:row>254</xdr:row>
      <xdr:rowOff>131694</xdr:rowOff>
    </xdr:to>
    <xdr:graphicFrame macro="">
      <xdr:nvGraphicFramePr>
        <xdr:cNvPr id="15" name="Gráfico 14">
          <a:extLst>
            <a:ext uri="{FF2B5EF4-FFF2-40B4-BE49-F238E27FC236}">
              <a16:creationId xmlns:a16="http://schemas.microsoft.com/office/drawing/2014/main" id="{2D11589E-FB93-4EEC-8001-F4AF85E9167D}"/>
            </a:ext>
            <a:ext uri="{147F2762-F138-4A5C-976F-8EAC2B608ADB}">
              <a16:predDERef xmlns:a16="http://schemas.microsoft.com/office/drawing/2014/main" pred="{01C05530-9E00-491E-A8A4-3ADC142962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171450</xdr:colOff>
      <xdr:row>258</xdr:row>
      <xdr:rowOff>180975</xdr:rowOff>
    </xdr:from>
    <xdr:to>
      <xdr:col>16</xdr:col>
      <xdr:colOff>504825</xdr:colOff>
      <xdr:row>273</xdr:row>
      <xdr:rowOff>114299</xdr:rowOff>
    </xdr:to>
    <xdr:graphicFrame macro="">
      <xdr:nvGraphicFramePr>
        <xdr:cNvPr id="16" name="Gráfico 15">
          <a:extLst>
            <a:ext uri="{FF2B5EF4-FFF2-40B4-BE49-F238E27FC236}">
              <a16:creationId xmlns:a16="http://schemas.microsoft.com/office/drawing/2014/main" id="{0177B2B4-4C33-41DD-87AF-62697C7545FC}"/>
            </a:ext>
            <a:ext uri="{147F2762-F138-4A5C-976F-8EAC2B608ADB}">
              <a16:predDERef xmlns:a16="http://schemas.microsoft.com/office/drawing/2014/main" pred="{2C7DC87D-7419-49BD-A31B-519823E357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5</xdr:col>
      <xdr:colOff>247650</xdr:colOff>
      <xdr:row>164</xdr:row>
      <xdr:rowOff>9524</xdr:rowOff>
    </xdr:from>
    <xdr:to>
      <xdr:col>17</xdr:col>
      <xdr:colOff>47625</xdr:colOff>
      <xdr:row>172</xdr:row>
      <xdr:rowOff>152399</xdr:rowOff>
    </xdr:to>
    <xdr:graphicFrame macro="">
      <xdr:nvGraphicFramePr>
        <xdr:cNvPr id="17" name="Gráfico 15">
          <a:extLst>
            <a:ext uri="{FF2B5EF4-FFF2-40B4-BE49-F238E27FC236}">
              <a16:creationId xmlns:a16="http://schemas.microsoft.com/office/drawing/2014/main" id="{D3D003E7-1D60-43E0-B6FE-F50120754F82}"/>
            </a:ext>
            <a:ext uri="{147F2762-F138-4A5C-976F-8EAC2B608ADB}">
              <a16:predDERef xmlns:a16="http://schemas.microsoft.com/office/drawing/2014/main" pred="{0177B2B4-4C33-41DD-87AF-62697C7545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dian.gov.co/CARLOS%20PQSR/PQSR%20Y%20Denuncias/INFORMES/2018/PLANTILLA%20CON%20CALENDARIO.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CARLOS%20PQSR/PQSR%20Y%20Denuncias/INFORMES/2018/PLANTILLA%20CON%20CALENDARIO.xlsm" TargetMode="External"/><Relationship Id="rId1" Type="http://schemas.openxmlformats.org/officeDocument/2006/relationships/externalLinkPath" Target="/CARLOS%20PQSR/PQSR%20Y%20Denuncias/INFORMES/2018/PLANTILLA%20CON%20CALENDARIO.xlsm"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Users/cmorenoa1/Downloads/Encuesta%20Satisfaccion%20PQSRD%20Abril%2001%20a%20Junio%2030%20de%202026%20.xlsx" TargetMode="External"/><Relationship Id="rId2" Type="http://schemas.openxmlformats.org/officeDocument/2006/relationships/externalLinkPath" Target="file:///C:\Users\cmorenoa1\Downloads\Encuesta%20Satisfaccion%20PQSRD%20Abril%2001%20a%20Junio%2030%20de%202026%20.xlsx" TargetMode="External"/><Relationship Id="rId1" Type="http://schemas.openxmlformats.org/officeDocument/2006/relationships/externalLinkPath" Target="/Users/cmorenoa1/Downloads/Encuesta%20Satisfaccion%20PQSRD%20Abril%2001%20a%20Junio%2030%20de%202026%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ultas"/>
      <sheetName val="Petición de Información"/>
      <sheetName val="PQSR"/>
      <sheetName val="FERIADOS"/>
      <sheetName val="QRSPF"/>
    </sheetNames>
    <sheetDataSet>
      <sheetData sheetId="0"/>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sultas"/>
      <sheetName val="Petición de Información"/>
      <sheetName val="PQSR"/>
      <sheetName val="FERIADOS"/>
      <sheetName val="QRSPF"/>
    </sheetNames>
    <sheetDataSet>
      <sheetData sheetId="0"/>
      <sheetData sheetId="1"/>
      <sheetData sheetId="2"/>
      <sheetData sheetId="3"/>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ATOS Y GRAFICAS"/>
      <sheetName val="II Trimestre 2026"/>
    </sheetNames>
    <sheetDataSet>
      <sheetData sheetId="0">
        <row r="12">
          <cell r="B12" t="str">
            <v>1.¿Cómo fue su experiencia al radicar la solicitud?</v>
          </cell>
        </row>
        <row r="14">
          <cell r="B14" t="str">
            <v>Díficil</v>
          </cell>
          <cell r="D14">
            <v>0.1045510455104551</v>
          </cell>
        </row>
        <row r="15">
          <cell r="B15" t="str">
            <v>Fácil</v>
          </cell>
          <cell r="D15">
            <v>0.85977859778597787</v>
          </cell>
        </row>
        <row r="16">
          <cell r="B16" t="str">
            <v>Otros</v>
          </cell>
          <cell r="D16">
            <v>3.5670356703567038E-2</v>
          </cell>
        </row>
        <row r="61">
          <cell r="B61" t="str">
            <v>3.¿Su petición fue resuelta dentro del término (tiempo) esperado?</v>
          </cell>
        </row>
        <row r="63">
          <cell r="B63" t="str">
            <v>Si</v>
          </cell>
          <cell r="D63">
            <v>0.73603936039360396</v>
          </cell>
        </row>
        <row r="64">
          <cell r="B64" t="str">
            <v>No</v>
          </cell>
          <cell r="D64">
            <v>0.26396063960639604</v>
          </cell>
        </row>
        <row r="86">
          <cell r="C86" t="str">
            <v>TOTAL</v>
          </cell>
          <cell r="D86" t="str">
            <v>PORCENTAJE</v>
          </cell>
        </row>
        <row r="87">
          <cell r="B87" t="str">
            <v>Si</v>
          </cell>
          <cell r="D87">
            <v>0.71832718327183276</v>
          </cell>
        </row>
        <row r="88">
          <cell r="B88" t="str">
            <v>No</v>
          </cell>
          <cell r="D88">
            <v>0.2816728167281673</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dian.gov.co/atencionciudadano/contactenos/Paginas/PqrsDenuncias.aspx"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7E70-7BA5-4A26-9292-EE06D628EB7B}">
  <sheetPr codeName="Hoja1">
    <tabColor theme="8" tint="-0.249977111117893"/>
  </sheetPr>
  <dimension ref="A1:S43"/>
  <sheetViews>
    <sheetView showGridLines="0" showRowColHeaders="0" zoomScale="130" zoomScaleNormal="130" workbookViewId="0">
      <selection activeCell="B24" sqref="B24"/>
    </sheetView>
  </sheetViews>
  <sheetFormatPr defaultColWidth="0" defaultRowHeight="15" customHeight="1" zeroHeight="1"/>
  <cols>
    <col min="1" max="19" width="11.42578125" style="2" customWidth="1"/>
    <col min="20" max="16384" width="11.42578125" style="2" hidden="1"/>
  </cols>
  <sheetData>
    <row r="1" spans="9:17" ht="18.75">
      <c r="I1" s="1"/>
    </row>
    <row r="2" spans="9:17"/>
    <row r="3" spans="9:17"/>
    <row r="4" spans="9:17"/>
    <row r="5" spans="9:17"/>
    <row r="6" spans="9:17"/>
    <row r="7" spans="9:17"/>
    <row r="8" spans="9:17"/>
    <row r="9" spans="9:17" ht="18.75">
      <c r="Q9" s="1"/>
    </row>
    <row r="10" spans="9:17"/>
    <row r="11" spans="9:17"/>
    <row r="12" spans="9:17"/>
    <row r="13" spans="9:17"/>
    <row r="14" spans="9:17"/>
    <row r="15" spans="9:17"/>
    <row r="16" spans="9:17"/>
    <row r="17" s="2" customFormat="1"/>
    <row r="18" s="2" customFormat="1"/>
    <row r="19" s="2" customFormat="1"/>
    <row r="20" s="2" customFormat="1"/>
    <row r="21" s="2" customFormat="1"/>
    <row r="22" s="2" customFormat="1"/>
    <row r="23" s="2" customFormat="1"/>
    <row r="24" s="2" customFormat="1"/>
    <row r="25" s="2" customFormat="1"/>
    <row r="26" s="2" customFormat="1"/>
    <row r="27" s="2" customFormat="1"/>
    <row r="28" s="2" customFormat="1"/>
    <row r="29" s="2" customFormat="1"/>
    <row r="30" s="2" customFormat="1"/>
    <row r="31" s="2" customFormat="1"/>
    <row r="32"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sheetData>
  <pageMargins left="0.7" right="0.7" top="0.75" bottom="0.75" header="0.3" footer="0.3"/>
  <pageSetup orientation="portrait" r:id="rId1"/>
  <headerFooter>
    <oddFooter>&amp;R_x000D_&amp;1#&amp;"Calibri"&amp;10&amp;K000000 Información Pública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FEA07-7A5C-4B04-AAF3-479410053E8B}">
  <sheetPr codeName="Hoja2">
    <tabColor theme="8" tint="-0.249977111117893"/>
  </sheetPr>
  <dimension ref="A1:AZ233"/>
  <sheetViews>
    <sheetView showGridLines="0" showRowColHeaders="0" topLeftCell="A7" zoomScale="55" zoomScaleNormal="55" zoomScaleSheetLayoutView="55" workbookViewId="0">
      <selection activeCell="S195" sqref="S195"/>
    </sheetView>
  </sheetViews>
  <sheetFormatPr defaultColWidth="0" defaultRowHeight="16.5" zeroHeight="1"/>
  <cols>
    <col min="1" max="1" width="12.28515625" style="54" customWidth="1"/>
    <col min="2" max="2" width="20.7109375" style="54" customWidth="1"/>
    <col min="3" max="3" width="19.7109375" style="54" customWidth="1"/>
    <col min="4" max="4" width="22.7109375" style="77" customWidth="1"/>
    <col min="5" max="5" width="21.42578125" style="54" customWidth="1"/>
    <col min="6" max="9" width="22.42578125" style="54" customWidth="1"/>
    <col min="10" max="10" width="17.140625" style="54" customWidth="1"/>
    <col min="11" max="11" width="19.85546875" style="54" customWidth="1"/>
    <col min="12" max="12" width="28.7109375" style="54" customWidth="1"/>
    <col min="13" max="13" width="20" style="54" customWidth="1"/>
    <col min="14" max="14" width="22.42578125" style="54" customWidth="1"/>
    <col min="15" max="15" width="22" style="54" customWidth="1"/>
    <col min="16" max="16" width="20" style="54" customWidth="1"/>
    <col min="17" max="18" width="17.7109375" style="54" customWidth="1"/>
    <col min="19" max="19" width="40.7109375" style="54" customWidth="1"/>
    <col min="20" max="20" width="30.7109375" style="54" hidden="1" customWidth="1"/>
    <col min="21" max="24" width="15.140625" style="62" hidden="1" customWidth="1"/>
    <col min="25" max="25" width="22.85546875" style="54" hidden="1" customWidth="1"/>
    <col min="26" max="26" width="13.140625" style="54" hidden="1" customWidth="1"/>
    <col min="27" max="27" width="11.42578125" style="54" hidden="1" customWidth="1"/>
    <col min="28" max="28" width="25.140625" style="54" hidden="1" customWidth="1"/>
    <col min="29" max="32" width="11.42578125" style="54" hidden="1" customWidth="1"/>
    <col min="33" max="52" width="0" style="54" hidden="1" customWidth="1"/>
    <col min="53" max="16384" width="11.42578125" style="54" hidden="1"/>
  </cols>
  <sheetData>
    <row r="1" spans="1:46" ht="58.5">
      <c r="A1" s="329" t="s">
        <v>0</v>
      </c>
      <c r="B1" s="329"/>
      <c r="C1" s="329"/>
      <c r="D1" s="329"/>
      <c r="E1" s="329"/>
      <c r="F1" s="329"/>
      <c r="G1" s="329"/>
      <c r="H1" s="329"/>
      <c r="I1" s="329"/>
      <c r="J1" s="329"/>
      <c r="K1" s="329"/>
      <c r="L1" s="329"/>
      <c r="M1" s="329"/>
      <c r="N1" s="329"/>
      <c r="O1" s="329"/>
      <c r="P1" s="329"/>
      <c r="Q1" s="329"/>
      <c r="R1" s="329"/>
      <c r="S1" s="329"/>
      <c r="T1" s="53"/>
      <c r="U1" s="54"/>
      <c r="V1" s="54"/>
      <c r="W1" s="54"/>
      <c r="X1" s="54"/>
    </row>
    <row r="2" spans="1:46"/>
    <row r="3" spans="1:46" ht="36" customHeight="1">
      <c r="B3" s="330" t="s">
        <v>1</v>
      </c>
      <c r="C3" s="330"/>
      <c r="D3" s="330"/>
      <c r="E3" s="330"/>
      <c r="F3" s="330"/>
      <c r="G3" s="330"/>
      <c r="H3" s="330"/>
      <c r="I3" s="330"/>
      <c r="J3" s="330"/>
      <c r="K3" s="330"/>
      <c r="L3" s="330"/>
      <c r="M3" s="330"/>
      <c r="N3" s="330"/>
      <c r="O3" s="330"/>
      <c r="P3" s="330"/>
      <c r="Q3" s="330"/>
      <c r="R3" s="330"/>
      <c r="S3" s="330"/>
      <c r="U3" s="54"/>
      <c r="V3" s="54"/>
      <c r="W3" s="54"/>
      <c r="X3" s="54"/>
      <c r="AN3" s="55"/>
      <c r="AO3" s="55"/>
      <c r="AP3" s="55"/>
      <c r="AQ3" s="55"/>
      <c r="AR3" s="55"/>
      <c r="AS3" s="55"/>
      <c r="AT3" s="55"/>
    </row>
    <row r="4" spans="1:46">
      <c r="C4" s="56"/>
      <c r="D4" s="56"/>
      <c r="E4" s="56"/>
      <c r="F4" s="56"/>
      <c r="G4" s="56"/>
      <c r="H4" s="56"/>
      <c r="I4" s="56"/>
      <c r="J4" s="56"/>
      <c r="K4" s="56"/>
      <c r="L4" s="56"/>
      <c r="M4" s="56"/>
      <c r="N4" s="56"/>
      <c r="O4" s="56"/>
      <c r="P4" s="56"/>
      <c r="Q4" s="56"/>
      <c r="R4" s="56"/>
      <c r="S4" s="56"/>
      <c r="T4" s="56"/>
      <c r="U4" s="56"/>
      <c r="V4" s="56"/>
      <c r="W4" s="56"/>
      <c r="X4" s="56"/>
      <c r="Y4" s="56"/>
      <c r="AN4" s="55"/>
      <c r="AO4" s="55"/>
      <c r="AP4" s="55"/>
      <c r="AQ4" s="55"/>
      <c r="AR4" s="55"/>
      <c r="AS4" s="55"/>
      <c r="AT4" s="55"/>
    </row>
    <row r="5" spans="1:46" ht="15" customHeight="1">
      <c r="B5" s="342" t="s">
        <v>2</v>
      </c>
      <c r="C5" s="342"/>
      <c r="D5" s="342"/>
      <c r="E5" s="342"/>
      <c r="F5" s="342"/>
      <c r="G5" s="342"/>
      <c r="H5" s="342"/>
      <c r="I5" s="342"/>
      <c r="J5" s="342"/>
      <c r="K5" s="342"/>
      <c r="L5" s="342"/>
      <c r="M5" s="342"/>
      <c r="N5" s="342"/>
      <c r="O5" s="342"/>
      <c r="P5" s="342"/>
      <c r="Q5" s="342"/>
      <c r="R5" s="342"/>
      <c r="S5" s="156"/>
      <c r="T5" s="57"/>
      <c r="U5" s="57"/>
      <c r="V5" s="57"/>
      <c r="W5" s="57"/>
      <c r="X5" s="57"/>
      <c r="Y5" s="57"/>
      <c r="AN5" s="55"/>
      <c r="AO5" s="55"/>
      <c r="AP5" s="55"/>
      <c r="AQ5" s="55"/>
      <c r="AR5" s="55"/>
      <c r="AS5" s="55"/>
      <c r="AT5" s="55"/>
    </row>
    <row r="6" spans="1:46" ht="75" customHeight="1">
      <c r="B6" s="342"/>
      <c r="C6" s="342"/>
      <c r="D6" s="342"/>
      <c r="E6" s="342"/>
      <c r="F6" s="342"/>
      <c r="G6" s="342"/>
      <c r="H6" s="342"/>
      <c r="I6" s="342"/>
      <c r="J6" s="342"/>
      <c r="K6" s="342"/>
      <c r="L6" s="342"/>
      <c r="M6" s="342"/>
      <c r="N6" s="342"/>
      <c r="O6" s="342"/>
      <c r="P6" s="342"/>
      <c r="Q6" s="342"/>
      <c r="R6" s="342"/>
      <c r="S6" s="156"/>
      <c r="T6" s="58"/>
      <c r="U6" s="54"/>
      <c r="V6" s="54"/>
      <c r="W6" s="54"/>
      <c r="X6" s="54"/>
      <c r="AN6" s="55"/>
      <c r="AO6" s="55"/>
      <c r="AP6" s="55"/>
      <c r="AQ6" s="55"/>
      <c r="AR6" s="55"/>
      <c r="AS6" s="55"/>
      <c r="AT6" s="55"/>
    </row>
    <row r="7" spans="1:46" ht="17.25" thickBot="1">
      <c r="C7" s="58"/>
      <c r="D7" s="58"/>
      <c r="E7" s="58"/>
      <c r="F7" s="58"/>
      <c r="G7" s="58"/>
      <c r="H7" s="58"/>
      <c r="I7" s="58"/>
      <c r="J7" s="58"/>
      <c r="K7" s="58"/>
      <c r="L7" s="58"/>
      <c r="M7" s="58"/>
      <c r="N7" s="58"/>
      <c r="O7" s="58"/>
      <c r="P7" s="58"/>
      <c r="Q7" s="58"/>
      <c r="R7" s="58"/>
      <c r="S7" s="58"/>
      <c r="T7" s="58"/>
      <c r="U7" s="54"/>
      <c r="V7" s="54"/>
      <c r="W7" s="54"/>
      <c r="X7" s="54"/>
      <c r="AN7" s="55"/>
      <c r="AO7" s="55"/>
      <c r="AP7" s="55"/>
      <c r="AQ7" s="55"/>
      <c r="AR7" s="55"/>
      <c r="AS7" s="55"/>
      <c r="AT7" s="55"/>
    </row>
    <row r="8" spans="1:46" ht="21.75" customHeight="1" thickBot="1">
      <c r="C8" s="331" t="s">
        <v>3</v>
      </c>
      <c r="D8" s="332"/>
      <c r="E8" s="332"/>
      <c r="F8" s="332"/>
      <c r="G8" s="332"/>
      <c r="U8" s="54"/>
      <c r="V8" s="54"/>
      <c r="W8" s="54"/>
      <c r="X8" s="54"/>
      <c r="AF8" s="55"/>
      <c r="AG8" s="55"/>
      <c r="AH8" s="55"/>
      <c r="AI8" s="55"/>
      <c r="AJ8" s="55"/>
      <c r="AK8" s="55"/>
      <c r="AL8" s="55"/>
    </row>
    <row r="9" spans="1:46" ht="36.75" thickBot="1">
      <c r="C9" s="59" t="s">
        <v>4</v>
      </c>
      <c r="D9" s="60">
        <v>2024</v>
      </c>
      <c r="E9" s="60">
        <v>2025</v>
      </c>
      <c r="F9" s="61">
        <v>2026</v>
      </c>
      <c r="G9" s="61" t="s">
        <v>5</v>
      </c>
      <c r="U9" s="54"/>
      <c r="V9" s="54"/>
      <c r="W9" s="54"/>
      <c r="X9" s="54"/>
      <c r="AA9" s="55"/>
      <c r="AB9" s="55"/>
      <c r="AC9" s="55"/>
      <c r="AD9" s="55"/>
      <c r="AE9" s="55"/>
      <c r="AF9" s="55"/>
      <c r="AG9" s="55"/>
    </row>
    <row r="10" spans="1:46" ht="18">
      <c r="B10" s="62"/>
      <c r="C10" s="63" t="s">
        <v>6</v>
      </c>
      <c r="D10" s="64">
        <v>102027</v>
      </c>
      <c r="E10" s="64">
        <v>126557</v>
      </c>
      <c r="F10" s="64">
        <v>95983</v>
      </c>
      <c r="G10" s="65">
        <f>(F10-E10)/F10</f>
        <v>-0.31853557400789723</v>
      </c>
      <c r="U10" s="54"/>
      <c r="V10" s="54"/>
      <c r="W10" s="54"/>
      <c r="X10" s="54"/>
      <c r="AA10" s="55"/>
      <c r="AB10" s="55"/>
      <c r="AC10" s="55"/>
      <c r="AD10" s="55"/>
      <c r="AE10" s="55"/>
      <c r="AF10" s="55"/>
      <c r="AG10" s="55"/>
    </row>
    <row r="11" spans="1:46" ht="18">
      <c r="B11" s="62"/>
      <c r="C11" s="66" t="s">
        <v>7</v>
      </c>
      <c r="D11" s="64">
        <v>129380</v>
      </c>
      <c r="E11" s="64">
        <v>135603</v>
      </c>
      <c r="F11" s="64">
        <v>113852</v>
      </c>
      <c r="G11" s="65">
        <f>(F11-E11)/F11</f>
        <v>-0.19104627059691529</v>
      </c>
      <c r="U11" s="54"/>
      <c r="V11" s="54"/>
      <c r="W11" s="54"/>
      <c r="X11" s="54"/>
      <c r="AA11" s="55"/>
      <c r="AB11" s="55"/>
      <c r="AC11" s="55"/>
      <c r="AD11" s="55"/>
      <c r="AE11" s="55"/>
      <c r="AF11" s="55"/>
      <c r="AG11" s="55"/>
    </row>
    <row r="12" spans="1:46" ht="18">
      <c r="B12" s="62"/>
      <c r="C12" s="66" t="s">
        <v>8</v>
      </c>
      <c r="D12" s="64">
        <v>116098</v>
      </c>
      <c r="E12" s="64">
        <v>113769</v>
      </c>
      <c r="F12" s="64">
        <v>100354</v>
      </c>
      <c r="G12" s="65">
        <f>(F12-E12)/F12</f>
        <v>-0.13367678418398868</v>
      </c>
      <c r="U12" s="54"/>
      <c r="V12" s="54"/>
      <c r="W12" s="54"/>
      <c r="X12" s="54"/>
      <c r="AA12" s="55"/>
      <c r="AB12" s="55"/>
      <c r="AC12" s="55"/>
      <c r="AD12" s="55"/>
      <c r="AE12" s="55"/>
      <c r="AF12" s="55"/>
      <c r="AG12" s="55"/>
    </row>
    <row r="13" spans="1:46" ht="18">
      <c r="B13" s="62"/>
      <c r="C13" s="66" t="s">
        <v>9</v>
      </c>
      <c r="D13" s="64">
        <v>137670</v>
      </c>
      <c r="E13" s="64">
        <v>113186</v>
      </c>
      <c r="F13" s="64">
        <v>94904</v>
      </c>
      <c r="G13" s="65">
        <f t="shared" ref="G13:G15" si="0">(F13-E13)/F13</f>
        <v>-0.19263676978841776</v>
      </c>
      <c r="U13" s="54"/>
      <c r="V13" s="54"/>
      <c r="W13" s="54"/>
      <c r="X13" s="54"/>
      <c r="AA13" s="55"/>
      <c r="AB13" s="55"/>
      <c r="AC13" s="55"/>
      <c r="AD13" s="55"/>
      <c r="AE13" s="55"/>
      <c r="AF13" s="55"/>
      <c r="AG13" s="55"/>
    </row>
    <row r="14" spans="1:46" ht="18">
      <c r="B14" s="62"/>
      <c r="C14" s="66" t="s">
        <v>10</v>
      </c>
      <c r="D14" s="64">
        <v>130657</v>
      </c>
      <c r="E14" s="64">
        <v>107780</v>
      </c>
      <c r="F14" s="64">
        <v>100987</v>
      </c>
      <c r="G14" s="65">
        <f t="shared" si="0"/>
        <v>-6.7266083753354397E-2</v>
      </c>
      <c r="U14" s="54"/>
      <c r="V14" s="54"/>
      <c r="W14" s="54"/>
      <c r="X14" s="54"/>
      <c r="AA14" s="55"/>
      <c r="AB14" s="55"/>
      <c r="AC14" s="55"/>
      <c r="AD14" s="55"/>
      <c r="AE14" s="55"/>
      <c r="AF14" s="55"/>
      <c r="AG14" s="55"/>
    </row>
    <row r="15" spans="1:46" ht="18">
      <c r="B15" s="62"/>
      <c r="C15" s="66" t="s">
        <v>11</v>
      </c>
      <c r="D15" s="64">
        <v>107795</v>
      </c>
      <c r="E15" s="64">
        <v>99550</v>
      </c>
      <c r="F15" s="64">
        <v>88695</v>
      </c>
      <c r="G15" s="65">
        <f t="shared" si="0"/>
        <v>-0.12238570381644963</v>
      </c>
      <c r="U15" s="54"/>
      <c r="V15" s="54"/>
      <c r="W15" s="54"/>
      <c r="X15" s="54"/>
      <c r="AA15" s="55"/>
      <c r="AB15" s="55"/>
      <c r="AC15" s="55"/>
      <c r="AD15" s="55"/>
      <c r="AE15" s="55"/>
      <c r="AF15" s="55"/>
      <c r="AG15" s="55"/>
    </row>
    <row r="16" spans="1:46" ht="18">
      <c r="B16" s="62"/>
      <c r="C16" s="66" t="s">
        <v>12</v>
      </c>
      <c r="D16" s="64">
        <v>132529</v>
      </c>
      <c r="E16" s="64">
        <v>133796</v>
      </c>
      <c r="F16" s="64"/>
      <c r="G16" s="65"/>
      <c r="U16" s="54"/>
      <c r="V16" s="54"/>
      <c r="W16" s="54"/>
      <c r="X16" s="54"/>
      <c r="AA16" s="55"/>
      <c r="AB16" s="55"/>
      <c r="AC16" s="55"/>
      <c r="AD16" s="55"/>
      <c r="AE16" s="55"/>
      <c r="AF16" s="55"/>
      <c r="AG16" s="55"/>
    </row>
    <row r="17" spans="1:33" ht="18">
      <c r="A17" s="67"/>
      <c r="B17" s="67"/>
      <c r="C17" s="66" t="s">
        <v>13</v>
      </c>
      <c r="D17" s="64">
        <v>220866</v>
      </c>
      <c r="E17" s="64">
        <v>185410</v>
      </c>
      <c r="F17" s="64"/>
      <c r="G17" s="65"/>
      <c r="U17" s="54"/>
      <c r="V17" s="54"/>
      <c r="W17" s="54"/>
      <c r="X17" s="54"/>
      <c r="AA17" s="55"/>
      <c r="AB17" s="55"/>
      <c r="AC17" s="55"/>
      <c r="AD17" s="55"/>
      <c r="AE17" s="55"/>
      <c r="AF17" s="55"/>
      <c r="AG17" s="55"/>
    </row>
    <row r="18" spans="1:33" ht="18">
      <c r="A18" s="67"/>
      <c r="B18" s="67"/>
      <c r="C18" s="66" t="s">
        <v>14</v>
      </c>
      <c r="D18" s="64">
        <v>215647</v>
      </c>
      <c r="E18" s="64">
        <v>208608</v>
      </c>
      <c r="F18" s="64"/>
      <c r="G18" s="65"/>
      <c r="U18" s="54"/>
      <c r="V18" s="54"/>
      <c r="W18" s="54"/>
      <c r="X18" s="54"/>
      <c r="AA18" s="55"/>
      <c r="AB18" s="55"/>
      <c r="AC18" s="55"/>
      <c r="AD18" s="55"/>
      <c r="AE18" s="55"/>
      <c r="AF18" s="55"/>
      <c r="AG18" s="55"/>
    </row>
    <row r="19" spans="1:33" ht="18">
      <c r="A19" s="67"/>
      <c r="B19" s="67"/>
      <c r="C19" s="66" t="s">
        <v>15</v>
      </c>
      <c r="D19" s="64">
        <v>168373</v>
      </c>
      <c r="E19" s="64">
        <v>140343</v>
      </c>
      <c r="F19" s="64"/>
      <c r="G19" s="65"/>
      <c r="U19" s="54"/>
      <c r="V19" s="54"/>
      <c r="W19" s="54"/>
      <c r="X19" s="54"/>
      <c r="AA19" s="55"/>
      <c r="AB19" s="55"/>
      <c r="AC19" s="55"/>
      <c r="AD19" s="55"/>
      <c r="AE19" s="55"/>
      <c r="AF19" s="55"/>
      <c r="AG19" s="55"/>
    </row>
    <row r="20" spans="1:33" ht="18">
      <c r="A20" s="67"/>
      <c r="B20" s="67"/>
      <c r="C20" s="66" t="s">
        <v>16</v>
      </c>
      <c r="D20" s="64">
        <v>108112</v>
      </c>
      <c r="E20" s="64">
        <v>94646</v>
      </c>
      <c r="F20" s="64"/>
      <c r="G20" s="65"/>
      <c r="U20" s="54"/>
      <c r="V20" s="54"/>
      <c r="W20" s="54"/>
      <c r="X20" s="54"/>
      <c r="AA20" s="55"/>
      <c r="AB20" s="55"/>
      <c r="AC20" s="55"/>
      <c r="AD20" s="55"/>
      <c r="AE20" s="55"/>
      <c r="AF20" s="55"/>
      <c r="AG20" s="55"/>
    </row>
    <row r="21" spans="1:33" ht="18.75" thickBot="1">
      <c r="A21" s="67"/>
      <c r="B21" s="67"/>
      <c r="C21" s="68" t="s">
        <v>17</v>
      </c>
      <c r="D21" s="64">
        <v>99731</v>
      </c>
      <c r="E21" s="64">
        <v>73419</v>
      </c>
      <c r="F21" s="64"/>
      <c r="G21" s="65"/>
      <c r="U21" s="54"/>
      <c r="V21" s="54"/>
      <c r="W21" s="54"/>
      <c r="X21" s="54"/>
    </row>
    <row r="22" spans="1:33" ht="16.5" customHeight="1" thickBot="1">
      <c r="A22" s="69"/>
      <c r="B22" s="69"/>
      <c r="C22" s="70" t="s">
        <v>18</v>
      </c>
      <c r="D22" s="71">
        <f>SUM(D10:D21)</f>
        <v>1668885</v>
      </c>
      <c r="E22" s="71">
        <f>SUM(E10:E21)</f>
        <v>1532667</v>
      </c>
      <c r="F22" s="72">
        <f>SUM(F10:F21)</f>
        <v>594775</v>
      </c>
      <c r="G22" s="73"/>
      <c r="J22" s="62"/>
      <c r="K22" s="62"/>
      <c r="U22" s="54"/>
      <c r="V22" s="54"/>
      <c r="W22" s="54"/>
      <c r="X22" s="54"/>
    </row>
    <row r="23" spans="1:33">
      <c r="A23" s="67"/>
      <c r="B23" s="67"/>
      <c r="C23" s="333" t="s">
        <v>19</v>
      </c>
      <c r="D23" s="333"/>
      <c r="E23" s="333"/>
      <c r="F23" s="333"/>
      <c r="G23" s="333"/>
      <c r="J23" s="74"/>
      <c r="K23" s="74"/>
    </row>
    <row r="24" spans="1:33">
      <c r="A24" s="67"/>
      <c r="B24" s="67"/>
      <c r="C24" s="334"/>
      <c r="D24" s="334"/>
      <c r="E24" s="334"/>
      <c r="F24" s="334"/>
      <c r="G24" s="334"/>
      <c r="H24" s="334"/>
      <c r="I24" s="334"/>
      <c r="J24" s="334"/>
      <c r="K24" s="75"/>
      <c r="L24" s="75"/>
      <c r="M24" s="75"/>
      <c r="N24" s="75"/>
      <c r="O24" s="76"/>
      <c r="P24" s="76"/>
      <c r="Q24" s="76"/>
      <c r="R24" s="76"/>
      <c r="S24" s="76"/>
      <c r="T24" s="76"/>
    </row>
    <row r="25" spans="1:33">
      <c r="A25" s="67"/>
      <c r="B25" s="67"/>
      <c r="C25" s="334"/>
      <c r="D25" s="334"/>
      <c r="E25" s="334"/>
      <c r="F25" s="334"/>
      <c r="G25" s="334"/>
      <c r="H25" s="334"/>
      <c r="I25" s="334"/>
      <c r="J25" s="334"/>
      <c r="K25" s="75"/>
      <c r="L25" s="75"/>
      <c r="M25" s="75"/>
      <c r="N25" s="75"/>
      <c r="O25" s="76"/>
      <c r="P25" s="76"/>
      <c r="Q25" s="76"/>
      <c r="R25" s="76"/>
      <c r="S25" s="76"/>
      <c r="T25" s="76"/>
    </row>
    <row r="26" spans="1:33">
      <c r="A26" s="67"/>
      <c r="B26" s="67"/>
      <c r="C26" s="334"/>
      <c r="D26" s="334"/>
      <c r="E26" s="334"/>
      <c r="F26" s="334"/>
      <c r="G26" s="334"/>
      <c r="H26" s="334"/>
      <c r="I26" s="334"/>
      <c r="J26" s="334"/>
      <c r="K26" s="75"/>
      <c r="L26" s="75"/>
      <c r="M26" s="75"/>
      <c r="N26" s="75"/>
      <c r="O26" s="76"/>
      <c r="P26" s="76"/>
      <c r="Q26" s="76"/>
      <c r="R26" s="76"/>
      <c r="S26" s="76"/>
      <c r="T26" s="76"/>
    </row>
    <row r="27" spans="1:33">
      <c r="K27" s="78"/>
      <c r="L27" s="78"/>
      <c r="M27" s="78"/>
      <c r="N27" s="78"/>
      <c r="O27" s="76"/>
      <c r="P27" s="76"/>
      <c r="Q27" s="76"/>
      <c r="R27" s="76"/>
      <c r="S27" s="76"/>
      <c r="T27" s="76"/>
    </row>
    <row r="28" spans="1:33" ht="44.25">
      <c r="B28" s="330" t="s">
        <v>20</v>
      </c>
      <c r="C28" s="330"/>
      <c r="D28" s="330"/>
      <c r="E28" s="330"/>
      <c r="F28" s="330"/>
      <c r="G28" s="330"/>
      <c r="H28" s="330"/>
      <c r="I28" s="330"/>
      <c r="J28" s="330"/>
      <c r="K28" s="330"/>
      <c r="L28" s="330"/>
      <c r="M28" s="330"/>
      <c r="N28" s="330"/>
      <c r="O28" s="330"/>
      <c r="P28" s="330"/>
      <c r="Q28" s="330"/>
      <c r="R28" s="330"/>
      <c r="S28" s="330"/>
      <c r="U28" s="54"/>
      <c r="V28" s="54"/>
      <c r="W28" s="54"/>
      <c r="X28" s="54"/>
    </row>
    <row r="29" spans="1:33">
      <c r="C29" s="79"/>
      <c r="D29" s="79"/>
      <c r="E29" s="79"/>
      <c r="F29" s="79"/>
      <c r="G29" s="79"/>
      <c r="H29" s="79"/>
      <c r="I29" s="79"/>
      <c r="J29" s="79"/>
      <c r="K29" s="79"/>
      <c r="L29" s="79"/>
      <c r="M29" s="79"/>
      <c r="N29" s="79"/>
      <c r="O29" s="79"/>
      <c r="P29" s="79"/>
      <c r="Q29" s="79"/>
      <c r="R29" s="79"/>
      <c r="S29" s="79"/>
      <c r="T29" s="79"/>
      <c r="U29" s="80"/>
      <c r="V29" s="80"/>
      <c r="W29" s="80"/>
      <c r="X29" s="80"/>
    </row>
    <row r="30" spans="1:33">
      <c r="B30" s="335" t="s">
        <v>21</v>
      </c>
      <c r="C30" s="335"/>
      <c r="D30" s="335"/>
      <c r="E30" s="335"/>
      <c r="F30" s="335"/>
      <c r="G30" s="335"/>
      <c r="H30" s="335"/>
      <c r="I30" s="335"/>
      <c r="J30" s="335"/>
      <c r="K30" s="335"/>
      <c r="L30" s="335"/>
      <c r="M30" s="335"/>
      <c r="N30" s="335"/>
      <c r="O30" s="335"/>
      <c r="P30" s="335"/>
      <c r="Q30" s="335"/>
      <c r="R30" s="335"/>
      <c r="S30" s="79"/>
      <c r="T30" s="79"/>
      <c r="U30" s="80"/>
      <c r="V30" s="80"/>
      <c r="W30" s="80"/>
      <c r="X30" s="80"/>
    </row>
    <row r="31" spans="1:33" ht="63.75" customHeight="1">
      <c r="B31" s="335"/>
      <c r="C31" s="335"/>
      <c r="D31" s="335"/>
      <c r="E31" s="335"/>
      <c r="F31" s="335"/>
      <c r="G31" s="335"/>
      <c r="H31" s="335"/>
      <c r="I31" s="335"/>
      <c r="J31" s="335"/>
      <c r="K31" s="335"/>
      <c r="L31" s="335"/>
      <c r="M31" s="335"/>
      <c r="N31" s="335"/>
      <c r="O31" s="335"/>
      <c r="P31" s="335"/>
      <c r="Q31" s="335"/>
      <c r="R31" s="335"/>
      <c r="S31" s="79"/>
      <c r="T31" s="79"/>
      <c r="U31" s="80"/>
      <c r="V31" s="80"/>
      <c r="W31" s="80"/>
      <c r="X31" s="80"/>
    </row>
    <row r="32" spans="1:33" ht="17.25" thickBot="1">
      <c r="C32" s="79"/>
      <c r="D32" s="79"/>
      <c r="E32" s="79"/>
      <c r="F32" s="79"/>
      <c r="G32" s="79"/>
      <c r="H32" s="79"/>
      <c r="I32" s="79"/>
      <c r="J32" s="79"/>
      <c r="K32" s="79"/>
      <c r="L32" s="79"/>
      <c r="M32" s="79"/>
      <c r="N32" s="79"/>
      <c r="O32" s="79"/>
      <c r="P32" s="79"/>
      <c r="Q32" s="79"/>
      <c r="R32" s="79"/>
      <c r="S32" s="79"/>
      <c r="T32" s="79"/>
      <c r="U32" s="80"/>
      <c r="V32" s="80"/>
      <c r="W32" s="80"/>
      <c r="X32" s="80"/>
    </row>
    <row r="33" spans="2:25" ht="21.75" customHeight="1" thickBot="1">
      <c r="C33" s="331" t="s">
        <v>22</v>
      </c>
      <c r="D33" s="332"/>
      <c r="E33" s="332"/>
      <c r="F33" s="332"/>
      <c r="G33" s="332"/>
      <c r="U33" s="54"/>
      <c r="V33" s="54"/>
      <c r="W33" s="54"/>
      <c r="X33" s="54"/>
    </row>
    <row r="34" spans="2:25" ht="36.75" thickBot="1">
      <c r="C34" s="155" t="s">
        <v>4</v>
      </c>
      <c r="D34" s="60">
        <v>2024</v>
      </c>
      <c r="E34" s="60">
        <v>2025</v>
      </c>
      <c r="F34" s="60">
        <v>2026</v>
      </c>
      <c r="G34" s="60" t="s">
        <v>23</v>
      </c>
      <c r="U34" s="54"/>
      <c r="V34" s="54"/>
      <c r="W34" s="54"/>
      <c r="X34" s="54"/>
    </row>
    <row r="35" spans="2:25" ht="18">
      <c r="B35" s="62"/>
      <c r="C35" s="81" t="s">
        <v>6</v>
      </c>
      <c r="D35" s="82">
        <v>70818</v>
      </c>
      <c r="E35" s="82">
        <v>60328</v>
      </c>
      <c r="F35" s="82">
        <v>51965</v>
      </c>
      <c r="G35" s="83">
        <f t="shared" ref="G35:G40" si="1">(E35-D35)/E35</f>
        <v>-0.17388277416788225</v>
      </c>
      <c r="U35" s="54"/>
      <c r="V35" s="54"/>
      <c r="W35" s="54"/>
      <c r="X35" s="54"/>
    </row>
    <row r="36" spans="2:25" ht="18">
      <c r="B36" s="62"/>
      <c r="C36" s="81" t="s">
        <v>7</v>
      </c>
      <c r="D36" s="82">
        <v>64654</v>
      </c>
      <c r="E36" s="82">
        <v>57597</v>
      </c>
      <c r="F36" s="82">
        <v>50578</v>
      </c>
      <c r="G36" s="83">
        <f t="shared" si="1"/>
        <v>-0.1225237425560359</v>
      </c>
      <c r="U36" s="54"/>
      <c r="V36" s="54"/>
      <c r="W36" s="54"/>
      <c r="X36" s="54"/>
    </row>
    <row r="37" spans="2:25" ht="18">
      <c r="B37" s="62"/>
      <c r="C37" s="81" t="s">
        <v>8</v>
      </c>
      <c r="D37" s="82">
        <v>51139</v>
      </c>
      <c r="E37" s="82">
        <v>58849</v>
      </c>
      <c r="F37" s="82">
        <v>67059</v>
      </c>
      <c r="G37" s="83">
        <f t="shared" si="1"/>
        <v>0.13101327125354723</v>
      </c>
      <c r="U37" s="54"/>
      <c r="V37" s="54"/>
      <c r="W37" s="54"/>
      <c r="X37" s="54"/>
    </row>
    <row r="38" spans="2:25" ht="18">
      <c r="B38" s="62"/>
      <c r="C38" s="81" t="s">
        <v>9</v>
      </c>
      <c r="D38" s="82">
        <v>83146</v>
      </c>
      <c r="E38" s="82">
        <v>64161</v>
      </c>
      <c r="F38" s="82">
        <v>58504</v>
      </c>
      <c r="G38" s="83">
        <f t="shared" si="1"/>
        <v>-0.29589626096850113</v>
      </c>
      <c r="U38" s="54"/>
      <c r="V38" s="54"/>
      <c r="W38" s="54"/>
      <c r="X38" s="54"/>
    </row>
    <row r="39" spans="2:25" ht="18">
      <c r="B39" s="62"/>
      <c r="C39" s="81" t="s">
        <v>10</v>
      </c>
      <c r="D39" s="84">
        <v>89436</v>
      </c>
      <c r="E39" s="84">
        <v>90181</v>
      </c>
      <c r="F39" s="82">
        <v>61387</v>
      </c>
      <c r="G39" s="83">
        <f t="shared" si="1"/>
        <v>8.261163659750945E-3</v>
      </c>
      <c r="U39" s="54"/>
      <c r="V39" s="54"/>
      <c r="W39" s="54"/>
      <c r="X39" s="54"/>
    </row>
    <row r="40" spans="2:25" ht="18">
      <c r="B40" s="62"/>
      <c r="C40" s="81" t="s">
        <v>11</v>
      </c>
      <c r="D40" s="84">
        <v>73268</v>
      </c>
      <c r="E40" s="84">
        <v>58425</v>
      </c>
      <c r="F40" s="82">
        <v>50738</v>
      </c>
      <c r="G40" s="83">
        <f t="shared" si="1"/>
        <v>-0.25405220367993153</v>
      </c>
      <c r="U40" s="54"/>
      <c r="V40" s="54"/>
      <c r="W40" s="54"/>
      <c r="X40" s="54"/>
    </row>
    <row r="41" spans="2:25" ht="18">
      <c r="B41" s="62"/>
      <c r="C41" s="81" t="s">
        <v>12</v>
      </c>
      <c r="D41" s="84">
        <v>90843</v>
      </c>
      <c r="E41" s="84">
        <v>65593</v>
      </c>
      <c r="F41" s="82"/>
      <c r="G41" s="83"/>
      <c r="U41" s="54"/>
      <c r="V41" s="54"/>
      <c r="W41" s="54"/>
      <c r="X41" s="54"/>
    </row>
    <row r="42" spans="2:25" ht="18">
      <c r="B42" s="62"/>
      <c r="C42" s="81" t="s">
        <v>13</v>
      </c>
      <c r="D42" s="84">
        <v>91516</v>
      </c>
      <c r="E42" s="84">
        <v>99985</v>
      </c>
      <c r="F42" s="82"/>
      <c r="G42" s="83"/>
      <c r="U42" s="54"/>
      <c r="V42" s="54"/>
      <c r="W42" s="54"/>
      <c r="X42" s="54"/>
    </row>
    <row r="43" spans="2:25" ht="18">
      <c r="B43" s="62"/>
      <c r="C43" s="85" t="s">
        <v>14</v>
      </c>
      <c r="D43" s="84">
        <v>100902</v>
      </c>
      <c r="E43" s="84">
        <v>98819</v>
      </c>
      <c r="F43" s="82"/>
      <c r="G43" s="83"/>
      <c r="U43" s="54"/>
      <c r="V43" s="54"/>
      <c r="W43" s="54"/>
      <c r="X43" s="54"/>
    </row>
    <row r="44" spans="2:25" ht="18">
      <c r="B44" s="62"/>
      <c r="C44" s="81" t="s">
        <v>15</v>
      </c>
      <c r="D44" s="82">
        <v>89193</v>
      </c>
      <c r="E44" s="82">
        <v>77831</v>
      </c>
      <c r="F44" s="82"/>
      <c r="G44" s="83"/>
      <c r="U44" s="54"/>
      <c r="V44" s="54"/>
      <c r="W44" s="54"/>
      <c r="X44" s="54"/>
    </row>
    <row r="45" spans="2:25" ht="18">
      <c r="B45" s="62"/>
      <c r="C45" s="81" t="s">
        <v>16</v>
      </c>
      <c r="D45" s="82">
        <v>58309</v>
      </c>
      <c r="E45" s="82">
        <v>59791</v>
      </c>
      <c r="F45" s="82"/>
      <c r="G45" s="83"/>
      <c r="H45" s="86"/>
      <c r="U45" s="54"/>
      <c r="V45" s="54"/>
      <c r="W45" s="54"/>
      <c r="X45" s="54"/>
    </row>
    <row r="46" spans="2:25" ht="18.75" thickBot="1">
      <c r="C46" s="81" t="s">
        <v>17</v>
      </c>
      <c r="D46" s="82">
        <v>52189</v>
      </c>
      <c r="E46" s="82">
        <v>54418</v>
      </c>
      <c r="F46" s="82"/>
      <c r="G46" s="83"/>
      <c r="H46" s="86"/>
      <c r="U46" s="54"/>
      <c r="V46" s="54"/>
      <c r="W46" s="54"/>
      <c r="X46" s="54"/>
    </row>
    <row r="47" spans="2:25" ht="18.75" thickBot="1">
      <c r="C47" s="71" t="s">
        <v>24</v>
      </c>
      <c r="D47" s="71">
        <f>SUM(D35:D46)</f>
        <v>915413</v>
      </c>
      <c r="E47" s="71">
        <f>SUM(E35:E46)</f>
        <v>845978</v>
      </c>
      <c r="F47" s="71">
        <f>SUM(F35:F46)</f>
        <v>340231</v>
      </c>
      <c r="G47" s="73">
        <f>(F47-E47)/F47</f>
        <v>-1.4864812436256543</v>
      </c>
      <c r="H47" s="86"/>
      <c r="I47" s="86"/>
      <c r="J47" s="86"/>
      <c r="U47" s="54"/>
      <c r="V47" s="54"/>
      <c r="W47" s="54"/>
      <c r="X47" s="54"/>
    </row>
    <row r="48" spans="2:25" ht="30" customHeight="1">
      <c r="C48" s="339" t="s">
        <v>25</v>
      </c>
      <c r="D48" s="339"/>
      <c r="E48" s="339"/>
      <c r="F48" s="339"/>
      <c r="G48" s="339"/>
      <c r="K48" s="87"/>
      <c r="L48" s="86"/>
      <c r="M48" s="86"/>
      <c r="N48" s="86"/>
      <c r="O48" s="86"/>
      <c r="P48" s="87"/>
      <c r="Q48" s="87"/>
      <c r="R48" s="87"/>
      <c r="S48" s="87"/>
      <c r="T48" s="87"/>
      <c r="U48" s="87"/>
      <c r="V48" s="87"/>
      <c r="W48" s="87"/>
      <c r="X48" s="87"/>
      <c r="Y48" s="87"/>
    </row>
    <row r="49" spans="3:24" ht="17.25" thickBot="1">
      <c r="E49" s="77"/>
      <c r="F49" s="77"/>
      <c r="G49" s="77"/>
      <c r="H49" s="77"/>
      <c r="I49" s="77"/>
      <c r="J49" s="77"/>
      <c r="K49" s="77"/>
      <c r="L49" s="86"/>
      <c r="M49" s="86"/>
      <c r="N49" s="86"/>
      <c r="O49" s="86"/>
      <c r="P49" s="77"/>
      <c r="Q49" s="77"/>
      <c r="R49" s="77"/>
      <c r="S49" s="77"/>
      <c r="T49" s="77"/>
    </row>
    <row r="50" spans="3:24" ht="21.75" customHeight="1" thickBot="1">
      <c r="C50" s="331" t="s">
        <v>26</v>
      </c>
      <c r="D50" s="332"/>
      <c r="E50" s="332"/>
      <c r="F50" s="332"/>
      <c r="G50" s="332"/>
      <c r="I50" s="86"/>
      <c r="K50" s="86"/>
      <c r="L50" s="86"/>
      <c r="M50" s="86"/>
      <c r="N50" s="86"/>
      <c r="U50" s="54"/>
      <c r="V50" s="54"/>
      <c r="W50" s="54"/>
      <c r="X50" s="54"/>
    </row>
    <row r="51" spans="3:24" ht="36.75" thickBot="1">
      <c r="C51" s="88" t="s">
        <v>4</v>
      </c>
      <c r="D51" s="60">
        <v>2024</v>
      </c>
      <c r="E51" s="60">
        <v>2025</v>
      </c>
      <c r="F51" s="61">
        <v>2026</v>
      </c>
      <c r="G51" s="61" t="s">
        <v>27</v>
      </c>
      <c r="I51" s="86"/>
      <c r="J51" s="86"/>
      <c r="K51" s="86"/>
      <c r="U51" s="54"/>
      <c r="V51" s="54"/>
      <c r="W51" s="54"/>
      <c r="X51" s="54"/>
    </row>
    <row r="52" spans="3:24" ht="18">
      <c r="C52" s="89" t="s">
        <v>6</v>
      </c>
      <c r="D52" s="90">
        <v>89767</v>
      </c>
      <c r="E52" s="90">
        <v>44479</v>
      </c>
      <c r="F52" s="64">
        <v>682245</v>
      </c>
      <c r="G52" s="65">
        <f t="shared" ref="G52:G57" si="2">(F52-E52)/F52</f>
        <v>0.93480494543748949</v>
      </c>
      <c r="I52" s="86"/>
      <c r="J52" s="86"/>
      <c r="K52" s="86"/>
      <c r="U52" s="54"/>
      <c r="V52" s="54"/>
      <c r="W52" s="54"/>
      <c r="X52" s="54"/>
    </row>
    <row r="53" spans="3:24" ht="18">
      <c r="C53" s="89" t="s">
        <v>7</v>
      </c>
      <c r="D53" s="90">
        <v>109009</v>
      </c>
      <c r="E53" s="90">
        <v>48902</v>
      </c>
      <c r="F53" s="64">
        <v>189650</v>
      </c>
      <c r="G53" s="65">
        <f t="shared" si="2"/>
        <v>0.74214605852886895</v>
      </c>
      <c r="I53" s="86"/>
      <c r="J53" s="86"/>
      <c r="K53" s="86"/>
      <c r="U53" s="54"/>
      <c r="V53" s="54"/>
      <c r="W53" s="54"/>
      <c r="X53" s="54"/>
    </row>
    <row r="54" spans="3:24" ht="18">
      <c r="C54" s="89" t="s">
        <v>8</v>
      </c>
      <c r="D54" s="90">
        <v>127080</v>
      </c>
      <c r="E54" s="90">
        <v>54658</v>
      </c>
      <c r="F54" s="64">
        <v>161222</v>
      </c>
      <c r="G54" s="65">
        <f t="shared" si="2"/>
        <v>0.66097678976814578</v>
      </c>
      <c r="I54" s="86"/>
      <c r="J54" s="86"/>
      <c r="K54" s="86"/>
      <c r="U54" s="54"/>
      <c r="V54" s="54"/>
      <c r="W54" s="54"/>
      <c r="X54" s="54"/>
    </row>
    <row r="55" spans="3:24" ht="18">
      <c r="C55" s="89" t="s">
        <v>9</v>
      </c>
      <c r="D55" s="90">
        <v>129106</v>
      </c>
      <c r="E55" s="90">
        <v>50044</v>
      </c>
      <c r="F55" s="64">
        <v>701180</v>
      </c>
      <c r="G55" s="65">
        <f t="shared" si="2"/>
        <v>0.92862888274052313</v>
      </c>
      <c r="I55" s="86"/>
      <c r="J55" s="86"/>
      <c r="K55" s="86"/>
      <c r="U55" s="54"/>
      <c r="V55" s="54"/>
      <c r="W55" s="54"/>
      <c r="X55" s="54"/>
    </row>
    <row r="56" spans="3:24" ht="18">
      <c r="C56" s="89" t="s">
        <v>10</v>
      </c>
      <c r="D56" s="90">
        <v>125429</v>
      </c>
      <c r="E56" s="90">
        <v>36818</v>
      </c>
      <c r="F56" s="64">
        <v>45325</v>
      </c>
      <c r="G56" s="65">
        <f t="shared" si="2"/>
        <v>0.18768891340319913</v>
      </c>
      <c r="I56" s="86"/>
      <c r="J56" s="86"/>
      <c r="K56" s="86"/>
      <c r="U56" s="54"/>
      <c r="V56" s="54"/>
      <c r="W56" s="54"/>
      <c r="X56" s="54"/>
    </row>
    <row r="57" spans="3:24" ht="18">
      <c r="C57" s="89" t="s">
        <v>11</v>
      </c>
      <c r="D57" s="90">
        <v>264564</v>
      </c>
      <c r="E57" s="90">
        <v>68854</v>
      </c>
      <c r="F57" s="64">
        <v>89657</v>
      </c>
      <c r="G57" s="65">
        <f t="shared" si="2"/>
        <v>0.23202873172200719</v>
      </c>
      <c r="I57" s="86"/>
      <c r="J57" s="86"/>
      <c r="K57" s="86"/>
      <c r="U57" s="54"/>
      <c r="V57" s="54"/>
      <c r="W57" s="54"/>
      <c r="X57" s="54"/>
    </row>
    <row r="58" spans="3:24" ht="18">
      <c r="C58" s="89" t="s">
        <v>12</v>
      </c>
      <c r="D58" s="90">
        <v>420764</v>
      </c>
      <c r="E58" s="90">
        <v>183749</v>
      </c>
      <c r="F58" s="64"/>
      <c r="G58" s="65"/>
      <c r="I58" s="86"/>
      <c r="J58" s="86"/>
      <c r="K58" s="86"/>
      <c r="U58" s="54"/>
      <c r="V58" s="54"/>
      <c r="W58" s="54"/>
      <c r="X58" s="54"/>
    </row>
    <row r="59" spans="3:24" ht="18">
      <c r="C59" s="89" t="s">
        <v>13</v>
      </c>
      <c r="D59" s="90">
        <v>359142</v>
      </c>
      <c r="E59" s="90">
        <v>171204</v>
      </c>
      <c r="F59" s="64"/>
      <c r="G59" s="65"/>
      <c r="I59" s="86"/>
      <c r="J59" s="86"/>
      <c r="K59" s="86"/>
      <c r="U59" s="54"/>
      <c r="V59" s="54"/>
      <c r="W59" s="54"/>
      <c r="X59" s="54"/>
    </row>
    <row r="60" spans="3:24" ht="18">
      <c r="C60" s="89" t="s">
        <v>14</v>
      </c>
      <c r="D60" s="91">
        <v>458762</v>
      </c>
      <c r="E60" s="90">
        <v>254753</v>
      </c>
      <c r="F60" s="64"/>
      <c r="G60" s="65"/>
      <c r="I60" s="86"/>
      <c r="J60" s="86"/>
      <c r="K60" s="86"/>
      <c r="U60" s="54"/>
      <c r="V60" s="54"/>
      <c r="W60" s="54"/>
      <c r="X60" s="54"/>
    </row>
    <row r="61" spans="3:24" ht="18">
      <c r="C61" s="89" t="s">
        <v>15</v>
      </c>
      <c r="D61" s="91">
        <v>707198</v>
      </c>
      <c r="E61" s="90">
        <v>252852</v>
      </c>
      <c r="F61" s="64"/>
      <c r="G61" s="65"/>
      <c r="I61" s="86"/>
      <c r="J61" s="86"/>
      <c r="K61" s="86"/>
      <c r="U61" s="54"/>
      <c r="V61" s="54"/>
      <c r="W61" s="54"/>
      <c r="X61" s="54"/>
    </row>
    <row r="62" spans="3:24" ht="18">
      <c r="C62" s="89" t="s">
        <v>16</v>
      </c>
      <c r="D62" s="91">
        <v>432481</v>
      </c>
      <c r="E62" s="90">
        <v>478059</v>
      </c>
      <c r="F62" s="64"/>
      <c r="G62" s="65"/>
      <c r="I62" s="86"/>
      <c r="J62" s="86"/>
      <c r="K62" s="86"/>
      <c r="U62" s="54"/>
      <c r="V62" s="54"/>
      <c r="W62" s="54"/>
      <c r="X62" s="54"/>
    </row>
    <row r="63" spans="3:24" ht="18.75" thickBot="1">
      <c r="C63" s="89" t="s">
        <v>17</v>
      </c>
      <c r="D63" s="91">
        <v>48457</v>
      </c>
      <c r="E63" s="90">
        <v>175916</v>
      </c>
      <c r="F63" s="64"/>
      <c r="G63" s="65"/>
      <c r="I63" s="86"/>
      <c r="J63" s="86"/>
      <c r="K63" s="86"/>
      <c r="U63" s="54"/>
      <c r="V63" s="54"/>
      <c r="W63" s="54"/>
      <c r="X63" s="54"/>
    </row>
    <row r="64" spans="3:24" ht="18.75" thickBot="1">
      <c r="C64" s="92" t="s">
        <v>18</v>
      </c>
      <c r="D64" s="71">
        <f>SUM(D52:D63)</f>
        <v>3271759</v>
      </c>
      <c r="E64" s="71">
        <f>SUM(E52:E63)</f>
        <v>1820288</v>
      </c>
      <c r="F64" s="72">
        <f>SUM(F52:F63)</f>
        <v>1869279</v>
      </c>
      <c r="G64" s="73"/>
      <c r="I64" s="86"/>
      <c r="J64" s="86"/>
      <c r="K64" s="86"/>
      <c r="U64" s="54"/>
      <c r="V64" s="54"/>
      <c r="W64" s="54"/>
      <c r="X64" s="54"/>
    </row>
    <row r="65" spans="2:27">
      <c r="C65" s="333" t="s">
        <v>25</v>
      </c>
      <c r="D65" s="333"/>
      <c r="E65" s="333"/>
      <c r="F65" s="333"/>
      <c r="G65" s="333"/>
      <c r="I65" s="86"/>
      <c r="J65" s="74"/>
      <c r="L65" s="86"/>
      <c r="M65" s="86"/>
      <c r="N65" s="86"/>
      <c r="O65" s="86"/>
      <c r="P65" s="87"/>
      <c r="Q65" s="87"/>
      <c r="R65" s="87"/>
      <c r="S65" s="87"/>
      <c r="T65" s="87"/>
      <c r="U65" s="87"/>
      <c r="V65" s="87"/>
      <c r="W65" s="87"/>
      <c r="X65" s="87"/>
      <c r="Y65" s="87"/>
    </row>
    <row r="66" spans="2:27">
      <c r="C66" s="93"/>
      <c r="D66" s="93"/>
      <c r="E66" s="93"/>
      <c r="F66" s="93"/>
      <c r="G66" s="93"/>
      <c r="H66" s="93"/>
      <c r="I66" s="93"/>
      <c r="J66" s="93"/>
      <c r="L66" s="86"/>
      <c r="M66" s="86"/>
      <c r="N66" s="86"/>
      <c r="O66" s="86"/>
      <c r="P66" s="87"/>
      <c r="Q66" s="87"/>
      <c r="R66" s="87"/>
      <c r="S66" s="87"/>
      <c r="T66" s="87"/>
      <c r="U66" s="87"/>
      <c r="V66" s="87"/>
      <c r="W66" s="87"/>
      <c r="X66" s="87"/>
      <c r="Y66" s="87"/>
    </row>
    <row r="67" spans="2:27" s="94" customFormat="1" ht="44.25">
      <c r="B67" s="330" t="s">
        <v>28</v>
      </c>
      <c r="C67" s="330"/>
      <c r="D67" s="330"/>
      <c r="E67" s="330"/>
      <c r="F67" s="330"/>
      <c r="G67" s="330"/>
      <c r="H67" s="330"/>
      <c r="I67" s="330"/>
      <c r="J67" s="330"/>
      <c r="K67" s="330"/>
      <c r="L67" s="330"/>
      <c r="M67" s="330"/>
      <c r="N67" s="330"/>
      <c r="O67" s="330"/>
      <c r="P67" s="330"/>
      <c r="Q67" s="330"/>
      <c r="R67" s="330"/>
      <c r="S67" s="330"/>
      <c r="T67" s="54"/>
      <c r="U67" s="54"/>
      <c r="V67" s="54"/>
      <c r="W67" s="54"/>
      <c r="X67" s="54"/>
      <c r="Y67" s="54"/>
      <c r="Z67" s="54"/>
      <c r="AA67" s="54"/>
    </row>
    <row r="68" spans="2:27"/>
    <row r="69" spans="2:27">
      <c r="B69" s="335" t="s">
        <v>29</v>
      </c>
      <c r="C69" s="335"/>
      <c r="D69" s="335"/>
      <c r="E69" s="335"/>
      <c r="F69" s="335"/>
      <c r="G69" s="335"/>
      <c r="H69" s="335"/>
      <c r="I69" s="335"/>
      <c r="J69" s="335"/>
      <c r="K69" s="335"/>
      <c r="L69" s="335"/>
      <c r="M69" s="335"/>
      <c r="N69" s="335"/>
      <c r="O69" s="335"/>
      <c r="P69" s="335"/>
      <c r="Q69" s="335"/>
      <c r="R69" s="335"/>
    </row>
    <row r="70" spans="2:27">
      <c r="B70" s="335"/>
      <c r="C70" s="335"/>
      <c r="D70" s="335"/>
      <c r="E70" s="335"/>
      <c r="F70" s="335"/>
      <c r="G70" s="335"/>
      <c r="H70" s="335"/>
      <c r="I70" s="335"/>
      <c r="J70" s="335"/>
      <c r="K70" s="335"/>
      <c r="L70" s="335"/>
      <c r="M70" s="335"/>
      <c r="N70" s="335"/>
      <c r="O70" s="335"/>
      <c r="P70" s="335"/>
      <c r="Q70" s="335"/>
      <c r="R70" s="335"/>
    </row>
    <row r="71" spans="2:27">
      <c r="B71" s="335"/>
      <c r="C71" s="335"/>
      <c r="D71" s="335"/>
      <c r="E71" s="335"/>
      <c r="F71" s="335"/>
      <c r="G71" s="335"/>
      <c r="H71" s="335"/>
      <c r="I71" s="335"/>
      <c r="J71" s="335"/>
      <c r="K71" s="335"/>
      <c r="L71" s="335"/>
      <c r="M71" s="335"/>
      <c r="N71" s="335"/>
      <c r="O71" s="335"/>
      <c r="P71" s="335"/>
      <c r="Q71" s="335"/>
      <c r="R71" s="335"/>
    </row>
    <row r="72" spans="2:27"/>
    <row r="73" spans="2:27" ht="17.25" thickBot="1"/>
    <row r="74" spans="2:27" s="94" customFormat="1" ht="21.75" thickBot="1">
      <c r="D74" s="336" t="s">
        <v>30</v>
      </c>
      <c r="E74" s="337"/>
      <c r="F74" s="337"/>
      <c r="G74" s="337"/>
      <c r="H74" s="95"/>
      <c r="I74" s="96"/>
      <c r="U74" s="97"/>
      <c r="V74" s="97"/>
      <c r="W74" s="97"/>
      <c r="X74" s="97"/>
    </row>
    <row r="75" spans="2:27" ht="18">
      <c r="D75" s="98" t="s">
        <v>31</v>
      </c>
      <c r="E75" s="99" t="s">
        <v>32</v>
      </c>
      <c r="F75" s="99" t="s">
        <v>33</v>
      </c>
      <c r="G75" s="100" t="s">
        <v>34</v>
      </c>
      <c r="H75" s="101"/>
      <c r="T75" s="62"/>
      <c r="X75" s="54"/>
    </row>
    <row r="76" spans="2:27" ht="18">
      <c r="D76" s="102">
        <v>45292</v>
      </c>
      <c r="E76" s="103">
        <v>1521</v>
      </c>
      <c r="F76" s="103">
        <v>8758</v>
      </c>
      <c r="G76" s="104">
        <v>134</v>
      </c>
      <c r="H76" s="103"/>
      <c r="T76" s="62"/>
      <c r="X76" s="54"/>
    </row>
    <row r="77" spans="2:27" ht="21">
      <c r="D77" s="102">
        <v>45323</v>
      </c>
      <c r="E77" s="103">
        <v>1270</v>
      </c>
      <c r="F77" s="103">
        <v>5605</v>
      </c>
      <c r="G77" s="104">
        <v>30</v>
      </c>
      <c r="H77" s="103"/>
      <c r="I77" s="105"/>
      <c r="N77" s="338"/>
      <c r="O77" s="338"/>
      <c r="P77" s="338"/>
      <c r="Q77" s="62"/>
      <c r="R77" s="62"/>
      <c r="S77" s="62"/>
      <c r="T77" s="62"/>
      <c r="V77" s="54"/>
      <c r="W77" s="54"/>
      <c r="X77" s="54"/>
    </row>
    <row r="78" spans="2:27" ht="18">
      <c r="D78" s="102">
        <v>45352</v>
      </c>
      <c r="E78" s="103">
        <v>865</v>
      </c>
      <c r="F78" s="103">
        <v>5299</v>
      </c>
      <c r="G78" s="104">
        <v>104</v>
      </c>
      <c r="H78" s="103"/>
      <c r="I78" s="106"/>
      <c r="N78" s="107"/>
      <c r="O78" s="107"/>
      <c r="P78" s="107"/>
      <c r="Q78" s="62"/>
      <c r="R78" s="62"/>
      <c r="S78" s="62"/>
      <c r="T78" s="62"/>
      <c r="V78" s="54"/>
      <c r="W78" s="54"/>
      <c r="X78" s="54"/>
    </row>
    <row r="79" spans="2:27" ht="18">
      <c r="D79" s="102">
        <v>45383</v>
      </c>
      <c r="E79" s="103">
        <v>2586</v>
      </c>
      <c r="F79" s="103">
        <v>6804</v>
      </c>
      <c r="G79" s="104">
        <v>223</v>
      </c>
      <c r="H79" s="103"/>
      <c r="I79" s="107"/>
      <c r="N79" s="108"/>
      <c r="O79" s="109"/>
      <c r="P79" s="110"/>
      <c r="Q79" s="62"/>
      <c r="R79" s="62"/>
      <c r="S79" s="62"/>
      <c r="T79" s="62"/>
      <c r="V79" s="54"/>
      <c r="W79" s="54"/>
      <c r="X79" s="54"/>
    </row>
    <row r="80" spans="2:27" ht="18">
      <c r="D80" s="102">
        <v>45413</v>
      </c>
      <c r="E80" s="103">
        <v>1626</v>
      </c>
      <c r="F80" s="103">
        <v>11821</v>
      </c>
      <c r="G80" s="104">
        <v>97</v>
      </c>
      <c r="H80" s="103"/>
      <c r="I80" s="111"/>
      <c r="N80" s="108"/>
      <c r="O80" s="109"/>
      <c r="P80" s="110"/>
      <c r="Q80" s="62"/>
      <c r="R80" s="62"/>
      <c r="S80" s="62"/>
      <c r="T80" s="62"/>
      <c r="V80" s="54"/>
      <c r="W80" s="54"/>
      <c r="X80" s="54"/>
    </row>
    <row r="81" spans="4:24" ht="18">
      <c r="D81" s="102">
        <v>45444</v>
      </c>
      <c r="E81" s="103">
        <v>2486</v>
      </c>
      <c r="F81" s="103">
        <v>11945</v>
      </c>
      <c r="G81" s="104">
        <v>31</v>
      </c>
      <c r="H81" s="103"/>
      <c r="I81" s="111"/>
      <c r="N81" s="108"/>
      <c r="O81" s="109"/>
      <c r="P81" s="110"/>
      <c r="Q81" s="62"/>
      <c r="R81" s="62"/>
      <c r="S81" s="62"/>
      <c r="T81" s="62"/>
      <c r="V81" s="54"/>
      <c r="W81" s="54"/>
      <c r="X81" s="54"/>
    </row>
    <row r="82" spans="4:24" ht="18">
      <c r="D82" s="102">
        <v>45474</v>
      </c>
      <c r="E82" s="103">
        <v>2889</v>
      </c>
      <c r="F82" s="103">
        <v>3252</v>
      </c>
      <c r="G82" s="104">
        <v>156</v>
      </c>
      <c r="H82" s="103"/>
      <c r="I82" s="111"/>
      <c r="N82" s="108"/>
      <c r="O82" s="109"/>
      <c r="P82" s="110"/>
      <c r="Q82" s="62"/>
      <c r="R82" s="62"/>
      <c r="S82" s="62"/>
      <c r="T82" s="62"/>
      <c r="V82" s="54"/>
      <c r="W82" s="54"/>
      <c r="X82" s="54"/>
    </row>
    <row r="83" spans="4:24" ht="18">
      <c r="D83" s="102">
        <v>45505</v>
      </c>
      <c r="E83" s="103">
        <v>7381</v>
      </c>
      <c r="F83" s="103">
        <v>9509</v>
      </c>
      <c r="G83" s="112">
        <v>1228</v>
      </c>
      <c r="H83" s="103"/>
      <c r="I83" s="111"/>
      <c r="N83" s="108"/>
      <c r="O83" s="109"/>
      <c r="P83" s="110"/>
      <c r="Q83" s="62"/>
      <c r="R83" s="62"/>
      <c r="S83" s="62"/>
      <c r="T83" s="62"/>
      <c r="V83" s="54"/>
      <c r="W83" s="54"/>
      <c r="X83" s="54"/>
    </row>
    <row r="84" spans="4:24" ht="18">
      <c r="D84" s="102">
        <v>45536</v>
      </c>
      <c r="E84" s="103">
        <v>3524</v>
      </c>
      <c r="F84" s="103">
        <v>6434</v>
      </c>
      <c r="G84" s="104">
        <v>626</v>
      </c>
      <c r="H84" s="103"/>
      <c r="I84" s="111"/>
      <c r="N84" s="108"/>
      <c r="O84" s="109"/>
      <c r="P84" s="110"/>
      <c r="Q84" s="62"/>
      <c r="R84" s="62"/>
      <c r="S84" s="62"/>
      <c r="T84" s="62"/>
      <c r="V84" s="54"/>
      <c r="W84" s="54"/>
      <c r="X84" s="54"/>
    </row>
    <row r="85" spans="4:24" ht="18">
      <c r="D85" s="102">
        <v>45566</v>
      </c>
      <c r="E85" s="103">
        <v>1712</v>
      </c>
      <c r="F85" s="103">
        <v>3985</v>
      </c>
      <c r="G85" s="112">
        <v>424</v>
      </c>
      <c r="H85" s="103"/>
      <c r="I85" s="111"/>
      <c r="N85" s="108"/>
      <c r="O85" s="109"/>
      <c r="P85" s="110"/>
      <c r="Q85" s="62"/>
      <c r="R85" s="62"/>
      <c r="S85" s="62"/>
      <c r="T85" s="62"/>
      <c r="V85" s="54"/>
      <c r="W85" s="54"/>
      <c r="X85" s="54"/>
    </row>
    <row r="86" spans="4:24" ht="18">
      <c r="D86" s="102">
        <v>45597</v>
      </c>
      <c r="E86" s="103">
        <v>1101</v>
      </c>
      <c r="F86" s="103">
        <v>2679</v>
      </c>
      <c r="G86" s="104">
        <v>300</v>
      </c>
      <c r="H86" s="103"/>
      <c r="I86" s="111"/>
      <c r="N86" s="108"/>
      <c r="O86" s="109"/>
      <c r="P86" s="110"/>
      <c r="Q86" s="62"/>
      <c r="R86" s="62"/>
      <c r="S86" s="62"/>
      <c r="T86" s="62"/>
      <c r="V86" s="54"/>
      <c r="W86" s="54"/>
      <c r="X86" s="54"/>
    </row>
    <row r="87" spans="4:24" ht="18">
      <c r="D87" s="102">
        <v>45627</v>
      </c>
      <c r="E87" s="103">
        <v>925</v>
      </c>
      <c r="F87" s="103">
        <v>0</v>
      </c>
      <c r="G87" s="104">
        <v>565</v>
      </c>
      <c r="H87" s="103"/>
      <c r="I87" s="111"/>
      <c r="N87" s="108"/>
      <c r="O87" s="109"/>
      <c r="P87" s="110"/>
      <c r="Q87" s="62"/>
      <c r="R87" s="62"/>
      <c r="S87" s="62"/>
      <c r="T87" s="62"/>
      <c r="V87" s="54"/>
      <c r="W87" s="54"/>
      <c r="X87" s="54"/>
    </row>
    <row r="88" spans="4:24" ht="18">
      <c r="D88" s="102">
        <v>45658</v>
      </c>
      <c r="E88" s="103">
        <v>1505</v>
      </c>
      <c r="F88" s="103">
        <v>0</v>
      </c>
      <c r="G88" s="104">
        <v>675</v>
      </c>
      <c r="H88" s="103"/>
      <c r="I88" s="111"/>
      <c r="N88" s="108"/>
      <c r="O88" s="109"/>
      <c r="P88" s="110"/>
      <c r="Q88" s="62"/>
      <c r="R88" s="62"/>
      <c r="S88" s="62"/>
      <c r="T88" s="62"/>
      <c r="V88" s="54"/>
      <c r="W88" s="54"/>
      <c r="X88" s="54"/>
    </row>
    <row r="89" spans="4:24" ht="18">
      <c r="D89" s="102">
        <v>45689</v>
      </c>
      <c r="E89" s="103">
        <v>1284</v>
      </c>
      <c r="F89" s="103">
        <v>0</v>
      </c>
      <c r="G89" s="104">
        <v>598</v>
      </c>
      <c r="H89" s="103"/>
      <c r="I89" s="111"/>
      <c r="N89" s="108"/>
      <c r="O89" s="109"/>
      <c r="P89" s="110"/>
      <c r="Q89" s="62"/>
      <c r="R89" s="62"/>
      <c r="S89" s="62"/>
      <c r="T89" s="62"/>
      <c r="V89" s="54"/>
      <c r="W89" s="54"/>
      <c r="X89" s="54"/>
    </row>
    <row r="90" spans="4:24" ht="18">
      <c r="D90" s="102">
        <v>45717</v>
      </c>
      <c r="E90" s="103">
        <v>1468</v>
      </c>
      <c r="F90" s="103">
        <v>0</v>
      </c>
      <c r="G90" s="104">
        <v>742</v>
      </c>
      <c r="H90" s="103"/>
      <c r="I90" s="111"/>
      <c r="N90" s="108"/>
      <c r="O90" s="109"/>
      <c r="P90" s="110"/>
      <c r="Q90" s="62"/>
      <c r="R90" s="62"/>
      <c r="S90" s="62"/>
      <c r="T90" s="62"/>
      <c r="V90" s="54"/>
      <c r="W90" s="54"/>
      <c r="X90" s="54"/>
    </row>
    <row r="91" spans="4:24" ht="18">
      <c r="D91" s="102">
        <v>45748</v>
      </c>
      <c r="E91" s="103">
        <v>1091</v>
      </c>
      <c r="F91" s="103">
        <v>0</v>
      </c>
      <c r="G91" s="104">
        <v>332</v>
      </c>
      <c r="H91" s="103"/>
      <c r="I91" s="111"/>
      <c r="N91" s="108"/>
      <c r="O91" s="109"/>
      <c r="P91" s="110"/>
      <c r="Q91" s="62"/>
      <c r="R91" s="62"/>
      <c r="S91" s="62"/>
      <c r="T91" s="62"/>
      <c r="V91" s="54"/>
      <c r="W91" s="54"/>
      <c r="X91" s="54"/>
    </row>
    <row r="92" spans="4:24" ht="18">
      <c r="D92" s="102">
        <v>45778</v>
      </c>
      <c r="E92" s="103">
        <v>1266</v>
      </c>
      <c r="F92" s="103">
        <v>0</v>
      </c>
      <c r="G92" s="104">
        <v>386</v>
      </c>
      <c r="H92" s="103"/>
      <c r="I92" s="111"/>
      <c r="N92" s="108"/>
      <c r="O92" s="109"/>
      <c r="P92" s="110"/>
      <c r="Q92" s="62"/>
      <c r="R92" s="62"/>
      <c r="S92" s="62"/>
      <c r="T92" s="62"/>
      <c r="V92" s="54"/>
      <c r="W92" s="54"/>
      <c r="X92" s="54"/>
    </row>
    <row r="93" spans="4:24" ht="18">
      <c r="D93" s="102">
        <v>45809</v>
      </c>
      <c r="E93" s="103">
        <v>477</v>
      </c>
      <c r="F93" s="103">
        <v>0</v>
      </c>
      <c r="G93" s="104">
        <v>495</v>
      </c>
      <c r="H93" s="103"/>
      <c r="I93" s="111"/>
      <c r="N93" s="108"/>
      <c r="O93" s="109"/>
      <c r="P93" s="110"/>
      <c r="Q93" s="62"/>
      <c r="R93" s="62"/>
      <c r="S93" s="62"/>
      <c r="T93" s="62"/>
      <c r="V93" s="54"/>
      <c r="W93" s="54"/>
      <c r="X93" s="54"/>
    </row>
    <row r="94" spans="4:24" ht="18">
      <c r="D94" s="102">
        <v>45839</v>
      </c>
      <c r="E94" s="103">
        <v>601</v>
      </c>
      <c r="F94" s="103">
        <v>0</v>
      </c>
      <c r="G94" s="104">
        <v>445</v>
      </c>
      <c r="H94" s="103"/>
      <c r="I94" s="111"/>
      <c r="N94" s="108"/>
      <c r="O94" s="109"/>
      <c r="P94" s="110"/>
      <c r="Q94" s="62"/>
      <c r="R94" s="62"/>
      <c r="S94" s="62"/>
      <c r="T94" s="62"/>
      <c r="V94" s="54"/>
      <c r="W94" s="54"/>
      <c r="X94" s="54"/>
    </row>
    <row r="95" spans="4:24" ht="18">
      <c r="D95" s="102">
        <v>45870</v>
      </c>
      <c r="E95" s="103">
        <v>1383</v>
      </c>
      <c r="F95" s="103">
        <v>2217</v>
      </c>
      <c r="G95" s="104">
        <v>1062</v>
      </c>
      <c r="H95" s="103"/>
      <c r="I95" s="111"/>
      <c r="N95" s="108"/>
      <c r="O95" s="109"/>
      <c r="P95" s="110"/>
      <c r="Q95" s="62"/>
      <c r="R95" s="62"/>
      <c r="S95" s="62"/>
      <c r="T95" s="62"/>
      <c r="V95" s="54"/>
      <c r="W95" s="54"/>
      <c r="X95" s="54"/>
    </row>
    <row r="96" spans="4:24" ht="18">
      <c r="D96" s="102">
        <v>45901</v>
      </c>
      <c r="E96" s="103">
        <v>943</v>
      </c>
      <c r="F96" s="103">
        <v>3465</v>
      </c>
      <c r="G96" s="104">
        <v>738</v>
      </c>
      <c r="H96" s="103"/>
      <c r="I96" s="111"/>
      <c r="N96" s="108"/>
      <c r="O96" s="109"/>
      <c r="P96" s="110"/>
      <c r="Q96" s="62"/>
      <c r="R96" s="62"/>
      <c r="S96" s="62"/>
      <c r="T96" s="62"/>
      <c r="V96" s="54"/>
      <c r="W96" s="54"/>
      <c r="X96" s="54"/>
    </row>
    <row r="97" spans="1:24" ht="18">
      <c r="D97" s="102">
        <v>45931</v>
      </c>
      <c r="E97" s="103">
        <v>640</v>
      </c>
      <c r="F97" s="103">
        <v>504</v>
      </c>
      <c r="G97" s="104">
        <v>5021</v>
      </c>
      <c r="H97" s="103"/>
      <c r="I97" s="111"/>
      <c r="N97" s="108"/>
      <c r="O97" s="109"/>
      <c r="P97" s="110"/>
      <c r="Q97" s="62"/>
      <c r="R97" s="62"/>
      <c r="S97" s="62"/>
      <c r="T97" s="62"/>
      <c r="V97" s="54"/>
      <c r="W97" s="54"/>
      <c r="X97" s="54"/>
    </row>
    <row r="98" spans="1:24" ht="18">
      <c r="D98" s="102">
        <v>45962</v>
      </c>
      <c r="E98" s="103">
        <v>525</v>
      </c>
      <c r="F98" s="103">
        <v>2364</v>
      </c>
      <c r="G98" s="104">
        <v>335</v>
      </c>
      <c r="H98" s="103"/>
      <c r="I98" s="111"/>
      <c r="N98" s="108"/>
      <c r="O98" s="109"/>
      <c r="P98" s="110"/>
      <c r="Q98" s="62"/>
      <c r="R98" s="62"/>
      <c r="S98" s="62"/>
      <c r="T98" s="62"/>
      <c r="V98" s="54"/>
      <c r="W98" s="54"/>
      <c r="X98" s="54"/>
    </row>
    <row r="99" spans="1:24" ht="18">
      <c r="D99" s="102">
        <v>45992</v>
      </c>
      <c r="E99" s="103">
        <v>663</v>
      </c>
      <c r="F99" s="103">
        <v>2413</v>
      </c>
      <c r="G99" s="104">
        <v>488</v>
      </c>
      <c r="H99" s="103"/>
      <c r="I99" s="111"/>
      <c r="N99" s="108"/>
      <c r="O99" s="109"/>
      <c r="P99" s="110"/>
      <c r="Q99" s="62"/>
      <c r="R99" s="62"/>
      <c r="S99" s="62"/>
      <c r="T99" s="62"/>
      <c r="V99" s="54"/>
      <c r="W99" s="54"/>
      <c r="X99" s="54"/>
    </row>
    <row r="100" spans="1:24" ht="18">
      <c r="D100" s="102">
        <v>46023</v>
      </c>
      <c r="E100" s="103">
        <v>604</v>
      </c>
      <c r="F100" s="103">
        <v>2778</v>
      </c>
      <c r="G100" s="104">
        <v>506</v>
      </c>
      <c r="H100" s="103"/>
      <c r="I100" s="111"/>
      <c r="N100" s="108"/>
      <c r="O100" s="109"/>
      <c r="P100" s="110"/>
      <c r="Q100" s="62"/>
      <c r="R100" s="62"/>
      <c r="S100" s="62"/>
      <c r="T100" s="62"/>
      <c r="V100" s="54"/>
      <c r="W100" s="54"/>
      <c r="X100" s="54"/>
    </row>
    <row r="101" spans="1:24" ht="18">
      <c r="D101" s="102">
        <v>46054</v>
      </c>
      <c r="E101" s="103">
        <v>758</v>
      </c>
      <c r="F101" s="103">
        <v>3952</v>
      </c>
      <c r="G101" s="104">
        <v>581</v>
      </c>
      <c r="H101" s="103"/>
      <c r="I101" s="111"/>
      <c r="N101" s="108"/>
      <c r="O101" s="109"/>
      <c r="P101" s="110"/>
      <c r="Q101" s="62"/>
      <c r="R101" s="62"/>
      <c r="S101" s="62"/>
      <c r="T101" s="62"/>
      <c r="V101" s="54"/>
      <c r="W101" s="54"/>
      <c r="X101" s="54"/>
    </row>
    <row r="102" spans="1:24" ht="18.75" thickBot="1">
      <c r="D102" s="102">
        <v>46082</v>
      </c>
      <c r="E102" s="103">
        <v>753</v>
      </c>
      <c r="F102" s="103">
        <v>1911</v>
      </c>
      <c r="G102" s="104">
        <v>570</v>
      </c>
      <c r="H102" s="103"/>
      <c r="I102" s="111"/>
      <c r="N102" s="108"/>
      <c r="O102" s="109"/>
      <c r="P102" s="110"/>
      <c r="Q102" s="62"/>
      <c r="R102" s="62"/>
      <c r="S102" s="62"/>
      <c r="T102" s="62"/>
      <c r="V102" s="54"/>
      <c r="W102" s="54"/>
      <c r="X102" s="54"/>
    </row>
    <row r="103" spans="1:24" ht="18">
      <c r="D103" s="102">
        <v>46113</v>
      </c>
      <c r="E103" s="103">
        <v>580</v>
      </c>
      <c r="F103" s="103">
        <v>475</v>
      </c>
      <c r="G103" s="104">
        <v>1169</v>
      </c>
      <c r="H103" s="103"/>
      <c r="I103" s="111"/>
      <c r="N103" s="108"/>
      <c r="O103" s="109"/>
      <c r="P103" s="110"/>
      <c r="Q103" s="62"/>
      <c r="R103" s="62"/>
      <c r="S103" s="62"/>
      <c r="T103" s="62"/>
      <c r="V103" s="54"/>
      <c r="W103" s="54"/>
      <c r="X103" s="54"/>
    </row>
    <row r="104" spans="1:24" ht="18">
      <c r="D104" s="102">
        <v>46143</v>
      </c>
      <c r="E104" s="103">
        <v>496</v>
      </c>
      <c r="F104" s="103">
        <v>1523</v>
      </c>
      <c r="G104" s="104">
        <v>527</v>
      </c>
      <c r="H104" s="103"/>
      <c r="I104" s="111"/>
      <c r="N104" s="108"/>
      <c r="O104" s="109"/>
      <c r="P104" s="110"/>
      <c r="Q104" s="62"/>
      <c r="R104" s="62"/>
      <c r="S104" s="62"/>
      <c r="T104" s="62"/>
      <c r="V104" s="54"/>
      <c r="W104" s="54"/>
      <c r="X104" s="54"/>
    </row>
    <row r="105" spans="1:24" ht="18">
      <c r="D105" s="102">
        <v>46174</v>
      </c>
      <c r="E105" s="103">
        <v>318</v>
      </c>
      <c r="F105" s="103">
        <v>941</v>
      </c>
      <c r="G105" s="104">
        <v>402</v>
      </c>
      <c r="H105" s="103"/>
      <c r="I105" s="111"/>
      <c r="N105" s="108"/>
      <c r="O105" s="109"/>
      <c r="P105" s="110"/>
      <c r="Q105" s="62"/>
      <c r="R105" s="62"/>
      <c r="S105" s="62"/>
      <c r="T105" s="62"/>
      <c r="V105" s="54"/>
      <c r="W105" s="54"/>
      <c r="X105" s="54"/>
    </row>
    <row r="106" spans="1:24" ht="18">
      <c r="D106" s="113" t="s">
        <v>35</v>
      </c>
      <c r="E106" s="114" t="s">
        <v>32</v>
      </c>
      <c r="F106" s="114" t="s">
        <v>33</v>
      </c>
      <c r="G106" s="114" t="s">
        <v>34</v>
      </c>
      <c r="H106" s="115" t="s">
        <v>36</v>
      </c>
      <c r="I106" s="111"/>
      <c r="N106" s="108"/>
      <c r="O106" s="109"/>
      <c r="P106" s="110"/>
      <c r="Q106" s="62"/>
      <c r="R106" s="62"/>
      <c r="S106" s="62"/>
      <c r="T106" s="62"/>
      <c r="V106" s="54"/>
      <c r="W106" s="54"/>
      <c r="X106" s="54"/>
    </row>
    <row r="107" spans="1:24" ht="18">
      <c r="D107" s="116" t="s">
        <v>37</v>
      </c>
      <c r="E107" s="117">
        <f>SUM(E76:E87)</f>
        <v>27886</v>
      </c>
      <c r="F107" s="117">
        <f>SUM(F76:F87)</f>
        <v>76091</v>
      </c>
      <c r="G107" s="117">
        <f>SUM(G76:G87)</f>
        <v>3918</v>
      </c>
      <c r="H107" s="118">
        <f>SUM(E107:G107)</f>
        <v>107895</v>
      </c>
      <c r="N107" s="108"/>
      <c r="O107" s="109"/>
      <c r="P107" s="110"/>
      <c r="Q107" s="62"/>
      <c r="R107" s="62"/>
      <c r="S107" s="62"/>
      <c r="T107" s="62"/>
      <c r="V107" s="54"/>
      <c r="W107" s="54"/>
      <c r="X107" s="54"/>
    </row>
    <row r="108" spans="1:24" ht="18">
      <c r="D108" s="119" t="s">
        <v>38</v>
      </c>
      <c r="E108" s="120">
        <f>SUM(E88:E99)</f>
        <v>11846</v>
      </c>
      <c r="F108" s="120">
        <f>SUM(F88:F99)</f>
        <v>10963</v>
      </c>
      <c r="G108" s="120">
        <f>SUM(G88:G99)</f>
        <v>11317</v>
      </c>
      <c r="H108" s="118">
        <f>SUM(E108:G108)</f>
        <v>34126</v>
      </c>
      <c r="N108" s="108"/>
      <c r="O108" s="109"/>
      <c r="P108" s="110"/>
      <c r="Q108" s="62"/>
      <c r="R108" s="62"/>
      <c r="S108" s="62"/>
      <c r="T108" s="62"/>
      <c r="V108" s="54"/>
      <c r="W108" s="54"/>
      <c r="X108" s="54"/>
    </row>
    <row r="109" spans="1:24" ht="18.75" thickBot="1">
      <c r="D109" s="121" t="s">
        <v>39</v>
      </c>
      <c r="E109" s="122">
        <f>SUM(E100:E105)</f>
        <v>3509</v>
      </c>
      <c r="F109" s="122">
        <f>SUM(F100:F105)</f>
        <v>11580</v>
      </c>
      <c r="G109" s="122">
        <f>SUM(G100:G105)</f>
        <v>3755</v>
      </c>
      <c r="H109" s="118">
        <f>SUM(E109:G109)</f>
        <v>18844</v>
      </c>
      <c r="N109" s="108"/>
      <c r="O109" s="109"/>
      <c r="P109" s="110"/>
      <c r="Q109" s="62"/>
      <c r="R109" s="62"/>
      <c r="S109" s="62"/>
      <c r="T109" s="62"/>
      <c r="V109" s="54"/>
      <c r="W109" s="54"/>
      <c r="X109" s="54"/>
    </row>
    <row r="110" spans="1:24">
      <c r="D110" s="348" t="s">
        <v>40</v>
      </c>
      <c r="E110" s="348"/>
      <c r="F110" s="348"/>
      <c r="G110" s="348"/>
      <c r="H110" s="348"/>
      <c r="I110" s="123"/>
      <c r="O110" s="108"/>
      <c r="P110" s="109"/>
      <c r="Q110" s="110"/>
      <c r="R110" s="62"/>
      <c r="S110" s="62"/>
      <c r="T110" s="62"/>
      <c r="W110" s="54"/>
      <c r="X110" s="54"/>
    </row>
    <row r="111" spans="1:24">
      <c r="D111" s="54"/>
      <c r="J111" s="124"/>
      <c r="O111" s="108"/>
      <c r="P111" s="109"/>
      <c r="Q111" s="110"/>
      <c r="R111" s="62"/>
      <c r="S111" s="62"/>
      <c r="T111" s="62"/>
      <c r="W111" s="54"/>
      <c r="X111" s="54"/>
    </row>
    <row r="112" spans="1:24" ht="44.25" customHeight="1">
      <c r="A112" s="109"/>
      <c r="B112" s="330" t="s">
        <v>41</v>
      </c>
      <c r="C112" s="330"/>
      <c r="D112" s="330"/>
      <c r="E112" s="330"/>
      <c r="F112" s="330"/>
      <c r="G112" s="330"/>
      <c r="H112" s="330"/>
      <c r="I112" s="330"/>
      <c r="J112" s="330"/>
      <c r="K112" s="330"/>
      <c r="L112" s="330"/>
      <c r="M112" s="330"/>
      <c r="N112" s="330"/>
      <c r="O112" s="330"/>
      <c r="P112" s="330"/>
      <c r="Q112" s="330"/>
      <c r="R112" s="330"/>
      <c r="S112" s="330"/>
      <c r="U112" s="54"/>
      <c r="V112" s="54"/>
      <c r="W112" s="54"/>
      <c r="X112" s="54"/>
    </row>
    <row r="113" spans="1:24" ht="17.25" thickBot="1">
      <c r="A113" s="109"/>
      <c r="B113" s="109"/>
      <c r="D113" s="54"/>
      <c r="U113" s="54"/>
      <c r="V113" s="54"/>
      <c r="W113" s="54"/>
      <c r="X113" s="54"/>
    </row>
    <row r="114" spans="1:24" ht="21.75" thickBot="1">
      <c r="A114" s="109"/>
      <c r="B114" s="109"/>
      <c r="D114" s="349" t="s">
        <v>42</v>
      </c>
      <c r="E114" s="350"/>
      <c r="F114" s="350"/>
      <c r="G114" s="350"/>
      <c r="H114" s="351"/>
      <c r="I114" s="96"/>
      <c r="U114" s="54"/>
      <c r="V114" s="54"/>
      <c r="W114" s="54"/>
      <c r="X114" s="54"/>
    </row>
    <row r="115" spans="1:24" ht="50.25" thickBot="1">
      <c r="A115" s="109"/>
      <c r="B115" s="109"/>
      <c r="D115" s="125" t="s">
        <v>31</v>
      </c>
      <c r="E115" s="126" t="s">
        <v>43</v>
      </c>
      <c r="F115" s="127" t="s">
        <v>44</v>
      </c>
      <c r="G115" s="128" t="s">
        <v>45</v>
      </c>
      <c r="H115" s="129" t="s">
        <v>46</v>
      </c>
      <c r="I115" s="130"/>
      <c r="U115" s="54"/>
      <c r="V115" s="54"/>
      <c r="W115" s="54"/>
      <c r="X115" s="54"/>
    </row>
    <row r="116" spans="1:24" ht="18">
      <c r="A116" s="109"/>
      <c r="B116" s="109"/>
      <c r="D116" s="131">
        <v>45292</v>
      </c>
      <c r="E116" s="132">
        <v>3357</v>
      </c>
      <c r="F116" s="132">
        <v>1354</v>
      </c>
      <c r="G116" s="132">
        <v>395</v>
      </c>
      <c r="H116" s="132">
        <v>959</v>
      </c>
      <c r="I116" s="103"/>
      <c r="U116" s="54"/>
      <c r="V116" s="54"/>
      <c r="W116" s="54"/>
      <c r="X116" s="54"/>
    </row>
    <row r="117" spans="1:24" ht="18">
      <c r="A117" s="109"/>
      <c r="B117" s="109"/>
      <c r="D117" s="131">
        <v>45323</v>
      </c>
      <c r="E117" s="132">
        <v>2163</v>
      </c>
      <c r="F117" s="132">
        <v>1612</v>
      </c>
      <c r="G117" s="132">
        <v>135</v>
      </c>
      <c r="H117" s="132">
        <v>1477</v>
      </c>
      <c r="I117" s="103"/>
      <c r="U117" s="54"/>
      <c r="V117" s="54"/>
      <c r="W117" s="54"/>
      <c r="X117" s="54"/>
    </row>
    <row r="118" spans="1:24" ht="18">
      <c r="A118" s="109"/>
      <c r="B118" s="109"/>
      <c r="D118" s="131">
        <v>45352</v>
      </c>
      <c r="E118" s="132">
        <v>1983</v>
      </c>
      <c r="F118" s="132">
        <v>1220</v>
      </c>
      <c r="G118" s="132">
        <v>0</v>
      </c>
      <c r="H118" s="132">
        <v>1220</v>
      </c>
      <c r="I118" s="103"/>
      <c r="U118" s="54"/>
      <c r="V118" s="54"/>
      <c r="W118" s="54"/>
      <c r="X118" s="54"/>
    </row>
    <row r="119" spans="1:24" ht="18">
      <c r="A119" s="109"/>
      <c r="B119" s="109"/>
      <c r="D119" s="131">
        <v>45383</v>
      </c>
      <c r="E119" s="132">
        <v>2304</v>
      </c>
      <c r="F119" s="132">
        <v>1586</v>
      </c>
      <c r="G119" s="132">
        <v>0</v>
      </c>
      <c r="H119" s="132">
        <v>1586</v>
      </c>
      <c r="I119" s="103"/>
      <c r="U119" s="54"/>
      <c r="V119" s="54"/>
      <c r="W119" s="54"/>
      <c r="X119" s="54"/>
    </row>
    <row r="120" spans="1:24" ht="18">
      <c r="A120" s="109"/>
      <c r="B120" s="109"/>
      <c r="D120" s="131">
        <v>45413</v>
      </c>
      <c r="E120" s="132">
        <v>477</v>
      </c>
      <c r="F120" s="132">
        <v>1496</v>
      </c>
      <c r="G120" s="132">
        <v>0</v>
      </c>
      <c r="H120" s="132">
        <v>1496</v>
      </c>
      <c r="I120" s="103"/>
      <c r="U120" s="54"/>
      <c r="V120" s="54"/>
      <c r="W120" s="54"/>
      <c r="X120" s="54"/>
    </row>
    <row r="121" spans="1:24" ht="18">
      <c r="A121" s="109"/>
      <c r="B121" s="109"/>
      <c r="D121" s="131">
        <v>45444</v>
      </c>
      <c r="E121" s="132">
        <v>1946</v>
      </c>
      <c r="F121" s="132">
        <v>1347</v>
      </c>
      <c r="G121" s="132">
        <v>0</v>
      </c>
      <c r="H121" s="132">
        <v>1347</v>
      </c>
      <c r="I121" s="103"/>
      <c r="U121" s="54"/>
      <c r="V121" s="54"/>
      <c r="W121" s="54"/>
      <c r="X121" s="54"/>
    </row>
    <row r="122" spans="1:24" ht="18">
      <c r="A122" s="109"/>
      <c r="B122" s="109"/>
      <c r="D122" s="131">
        <v>45474</v>
      </c>
      <c r="E122" s="132">
        <v>2466</v>
      </c>
      <c r="F122" s="132">
        <v>1754</v>
      </c>
      <c r="G122" s="132">
        <v>0</v>
      </c>
      <c r="H122" s="132">
        <v>1754</v>
      </c>
      <c r="I122" s="103"/>
      <c r="U122" s="54"/>
      <c r="V122" s="54"/>
      <c r="W122" s="54"/>
      <c r="X122" s="54"/>
    </row>
    <row r="123" spans="1:24" ht="18">
      <c r="A123" s="109"/>
      <c r="B123" s="109"/>
      <c r="D123" s="131">
        <v>45505</v>
      </c>
      <c r="E123" s="132">
        <v>4409</v>
      </c>
      <c r="F123" s="132">
        <v>3232</v>
      </c>
      <c r="G123" s="132">
        <v>0</v>
      </c>
      <c r="H123" s="132">
        <v>3232</v>
      </c>
      <c r="I123" s="103"/>
      <c r="U123" s="54"/>
      <c r="V123" s="54"/>
      <c r="W123" s="54"/>
      <c r="X123" s="54"/>
    </row>
    <row r="124" spans="1:24" ht="18">
      <c r="A124" s="109"/>
      <c r="B124" s="109"/>
      <c r="D124" s="131">
        <v>45536</v>
      </c>
      <c r="E124" s="132">
        <v>2989</v>
      </c>
      <c r="F124" s="132">
        <v>2033</v>
      </c>
      <c r="G124" s="132">
        <v>0</v>
      </c>
      <c r="H124" s="132">
        <v>2033</v>
      </c>
      <c r="I124" s="103"/>
      <c r="U124" s="54"/>
      <c r="V124" s="54"/>
      <c r="W124" s="54"/>
      <c r="X124" s="54"/>
    </row>
    <row r="125" spans="1:24" ht="18">
      <c r="A125" s="109"/>
      <c r="B125" s="109"/>
      <c r="D125" s="131">
        <v>45566</v>
      </c>
      <c r="E125" s="132">
        <v>2652</v>
      </c>
      <c r="F125" s="132">
        <v>1871</v>
      </c>
      <c r="G125" s="132">
        <v>0</v>
      </c>
      <c r="H125" s="132">
        <v>1871</v>
      </c>
      <c r="I125" s="103"/>
      <c r="U125" s="54"/>
      <c r="V125" s="54"/>
      <c r="W125" s="54"/>
      <c r="X125" s="54"/>
    </row>
    <row r="126" spans="1:24" ht="18">
      <c r="A126" s="109"/>
      <c r="B126" s="109"/>
      <c r="D126" s="131">
        <v>45597</v>
      </c>
      <c r="E126" s="132">
        <v>5013</v>
      </c>
      <c r="F126" s="132">
        <v>1275</v>
      </c>
      <c r="G126" s="132">
        <v>0</v>
      </c>
      <c r="H126" s="132">
        <v>1275</v>
      </c>
      <c r="I126" s="103"/>
      <c r="U126" s="54"/>
      <c r="V126" s="54"/>
      <c r="W126" s="54"/>
      <c r="X126" s="54"/>
    </row>
    <row r="127" spans="1:24" ht="18">
      <c r="A127" s="109"/>
      <c r="B127" s="109"/>
      <c r="D127" s="133">
        <v>45627</v>
      </c>
      <c r="E127" s="132">
        <v>34</v>
      </c>
      <c r="F127" s="132">
        <v>34</v>
      </c>
      <c r="G127" s="132">
        <v>34</v>
      </c>
      <c r="H127" s="132">
        <v>11</v>
      </c>
      <c r="I127" s="103"/>
      <c r="U127" s="54"/>
      <c r="V127" s="54"/>
      <c r="W127" s="54"/>
      <c r="X127" s="54"/>
    </row>
    <row r="128" spans="1:24" ht="18">
      <c r="A128" s="109"/>
      <c r="B128" s="109"/>
      <c r="D128" s="131">
        <v>45658</v>
      </c>
      <c r="E128" s="132">
        <v>333</v>
      </c>
      <c r="F128" s="132">
        <v>332</v>
      </c>
      <c r="G128" s="132">
        <v>231</v>
      </c>
      <c r="H128" s="132">
        <v>101</v>
      </c>
      <c r="I128" s="103"/>
      <c r="U128" s="54"/>
      <c r="V128" s="54"/>
      <c r="W128" s="54"/>
      <c r="X128" s="54"/>
    </row>
    <row r="129" spans="1:24" ht="18">
      <c r="A129" s="109"/>
      <c r="B129" s="109"/>
      <c r="D129" s="131">
        <v>45689</v>
      </c>
      <c r="E129" s="132">
        <v>303</v>
      </c>
      <c r="F129" s="132">
        <v>303</v>
      </c>
      <c r="G129" s="132">
        <v>201</v>
      </c>
      <c r="H129" s="132">
        <v>102</v>
      </c>
      <c r="I129" s="103"/>
      <c r="U129" s="54"/>
      <c r="V129" s="54"/>
      <c r="W129" s="54"/>
      <c r="X129" s="54"/>
    </row>
    <row r="130" spans="1:24" ht="18">
      <c r="A130" s="109"/>
      <c r="B130" s="109"/>
      <c r="D130" s="131">
        <v>45717</v>
      </c>
      <c r="E130" s="132">
        <v>279</v>
      </c>
      <c r="F130" s="132">
        <v>279</v>
      </c>
      <c r="G130" s="132">
        <v>198</v>
      </c>
      <c r="H130" s="132">
        <v>81</v>
      </c>
      <c r="I130" s="103"/>
      <c r="U130" s="54"/>
      <c r="V130" s="54"/>
      <c r="W130" s="54"/>
      <c r="X130" s="54"/>
    </row>
    <row r="131" spans="1:24" ht="18">
      <c r="A131" s="109"/>
      <c r="B131" s="109"/>
      <c r="D131" s="131">
        <v>45748</v>
      </c>
      <c r="E131" s="132">
        <v>405</v>
      </c>
      <c r="F131" s="132">
        <v>405</v>
      </c>
      <c r="G131" s="132">
        <v>163</v>
      </c>
      <c r="H131" s="132">
        <v>242</v>
      </c>
      <c r="I131" s="103"/>
      <c r="U131" s="54"/>
      <c r="V131" s="54"/>
      <c r="W131" s="54"/>
      <c r="X131" s="54"/>
    </row>
    <row r="132" spans="1:24" ht="18">
      <c r="A132" s="109"/>
      <c r="B132" s="109"/>
      <c r="D132" s="131">
        <v>45778</v>
      </c>
      <c r="E132" s="132">
        <v>598</v>
      </c>
      <c r="F132" s="132">
        <v>598</v>
      </c>
      <c r="G132" s="132">
        <v>229</v>
      </c>
      <c r="H132" s="132">
        <v>369</v>
      </c>
      <c r="I132" s="103"/>
      <c r="U132" s="54"/>
      <c r="V132" s="54"/>
      <c r="W132" s="54"/>
      <c r="X132" s="54"/>
    </row>
    <row r="133" spans="1:24" ht="18">
      <c r="A133" s="109"/>
      <c r="B133" s="109"/>
      <c r="D133" s="131">
        <v>45809</v>
      </c>
      <c r="E133" s="132">
        <v>2719</v>
      </c>
      <c r="F133" s="132">
        <v>2719</v>
      </c>
      <c r="G133" s="132">
        <v>441</v>
      </c>
      <c r="H133" s="132">
        <v>2278</v>
      </c>
      <c r="I133" s="103"/>
      <c r="U133" s="54"/>
      <c r="V133" s="54"/>
      <c r="W133" s="54"/>
      <c r="X133" s="54"/>
    </row>
    <row r="134" spans="1:24" ht="18">
      <c r="A134" s="109"/>
      <c r="B134" s="109"/>
      <c r="D134" s="131">
        <v>45839</v>
      </c>
      <c r="E134" s="132">
        <v>775</v>
      </c>
      <c r="F134" s="132">
        <v>726</v>
      </c>
      <c r="G134" s="132">
        <v>559</v>
      </c>
      <c r="H134" s="132">
        <v>167</v>
      </c>
      <c r="I134" s="103"/>
      <c r="U134" s="54"/>
      <c r="V134" s="54"/>
      <c r="W134" s="54"/>
      <c r="X134" s="54"/>
    </row>
    <row r="135" spans="1:24" ht="18">
      <c r="A135" s="109"/>
      <c r="B135" s="109"/>
      <c r="D135" s="131">
        <v>45870</v>
      </c>
      <c r="E135" s="132">
        <v>2157</v>
      </c>
      <c r="F135" s="132">
        <v>2157</v>
      </c>
      <c r="G135" s="132">
        <v>805</v>
      </c>
      <c r="H135" s="132">
        <v>1352</v>
      </c>
      <c r="I135" s="103"/>
      <c r="U135" s="54"/>
      <c r="V135" s="54"/>
      <c r="W135" s="54"/>
      <c r="X135" s="54"/>
    </row>
    <row r="136" spans="1:24" ht="18">
      <c r="A136" s="109"/>
      <c r="B136" s="109"/>
      <c r="D136" s="131">
        <v>45901</v>
      </c>
      <c r="E136" s="132">
        <v>877</v>
      </c>
      <c r="F136" s="132">
        <v>825</v>
      </c>
      <c r="G136" s="132">
        <v>635</v>
      </c>
      <c r="H136" s="132">
        <v>190</v>
      </c>
      <c r="I136" s="103"/>
      <c r="U136" s="54"/>
      <c r="V136" s="54"/>
      <c r="W136" s="54"/>
      <c r="X136" s="54"/>
    </row>
    <row r="137" spans="1:24" ht="18">
      <c r="A137" s="109"/>
      <c r="B137" s="109"/>
      <c r="D137" s="131">
        <v>45931</v>
      </c>
      <c r="E137" s="132">
        <v>877</v>
      </c>
      <c r="F137" s="132">
        <v>822</v>
      </c>
      <c r="G137" s="132">
        <v>702</v>
      </c>
      <c r="H137" s="132">
        <v>120</v>
      </c>
      <c r="I137" s="103"/>
      <c r="U137" s="54"/>
      <c r="V137" s="54"/>
      <c r="W137" s="54"/>
      <c r="X137" s="54"/>
    </row>
    <row r="138" spans="1:24" ht="18">
      <c r="A138" s="109"/>
      <c r="B138" s="109"/>
      <c r="D138" s="131">
        <v>45962</v>
      </c>
      <c r="E138" s="132">
        <v>695</v>
      </c>
      <c r="F138" s="132">
        <v>643</v>
      </c>
      <c r="G138" s="132">
        <v>560</v>
      </c>
      <c r="H138" s="132">
        <v>83</v>
      </c>
      <c r="I138" s="103"/>
      <c r="U138" s="54"/>
      <c r="V138" s="54"/>
      <c r="W138" s="54"/>
      <c r="X138" s="54"/>
    </row>
    <row r="139" spans="1:24" ht="18">
      <c r="A139" s="109"/>
      <c r="B139" s="109"/>
      <c r="D139" s="131">
        <v>45992</v>
      </c>
      <c r="E139" s="132">
        <v>633</v>
      </c>
      <c r="F139" s="132">
        <v>597</v>
      </c>
      <c r="G139" s="132">
        <v>510</v>
      </c>
      <c r="H139" s="132">
        <v>87</v>
      </c>
      <c r="I139" s="103"/>
      <c r="U139" s="54"/>
      <c r="V139" s="54"/>
      <c r="W139" s="54"/>
      <c r="X139" s="54"/>
    </row>
    <row r="140" spans="1:24" ht="18" customHeight="1">
      <c r="A140" s="109"/>
      <c r="B140" s="109"/>
      <c r="D140" s="131">
        <v>46023</v>
      </c>
      <c r="E140" s="132">
        <v>1250</v>
      </c>
      <c r="F140" s="132">
        <v>1177</v>
      </c>
      <c r="G140" s="132">
        <v>1171</v>
      </c>
      <c r="H140" s="132">
        <v>6</v>
      </c>
      <c r="I140" s="103"/>
      <c r="U140" s="54"/>
      <c r="V140" s="54"/>
      <c r="W140" s="54"/>
      <c r="X140" s="54"/>
    </row>
    <row r="141" spans="1:24" ht="18">
      <c r="A141" s="109"/>
      <c r="B141" s="109"/>
      <c r="D141" s="131">
        <v>46054</v>
      </c>
      <c r="E141" s="132">
        <v>3177</v>
      </c>
      <c r="F141" s="132">
        <v>3126</v>
      </c>
      <c r="G141" s="132">
        <v>3122</v>
      </c>
      <c r="H141" s="132">
        <v>4</v>
      </c>
      <c r="I141" s="103"/>
      <c r="U141" s="54"/>
      <c r="V141" s="54"/>
      <c r="W141" s="54"/>
      <c r="X141" s="54"/>
    </row>
    <row r="142" spans="1:24" ht="18">
      <c r="A142" s="109"/>
      <c r="B142" s="109"/>
      <c r="D142" s="131">
        <v>46082</v>
      </c>
      <c r="E142" s="132">
        <v>381</v>
      </c>
      <c r="F142" s="132">
        <v>334</v>
      </c>
      <c r="G142" s="132">
        <v>331</v>
      </c>
      <c r="H142" s="132">
        <v>3</v>
      </c>
      <c r="I142" s="103"/>
      <c r="U142" s="54"/>
      <c r="V142" s="54"/>
      <c r="W142" s="54"/>
      <c r="X142" s="54"/>
    </row>
    <row r="143" spans="1:24" ht="18">
      <c r="A143" s="109"/>
      <c r="B143" s="109"/>
      <c r="D143" s="131">
        <v>46113</v>
      </c>
      <c r="E143" s="132">
        <v>406</v>
      </c>
      <c r="F143" s="132">
        <v>372</v>
      </c>
      <c r="G143" s="132">
        <v>366</v>
      </c>
      <c r="H143" s="132">
        <v>6</v>
      </c>
      <c r="I143" s="103"/>
      <c r="U143" s="54"/>
      <c r="V143" s="54"/>
      <c r="W143" s="54"/>
      <c r="X143" s="54"/>
    </row>
    <row r="144" spans="1:24" ht="18">
      <c r="A144" s="109"/>
      <c r="B144" s="109"/>
      <c r="D144" s="131">
        <v>46143</v>
      </c>
      <c r="E144" s="132">
        <v>299</v>
      </c>
      <c r="F144" s="132">
        <v>274</v>
      </c>
      <c r="G144" s="132">
        <v>271</v>
      </c>
      <c r="H144" s="132">
        <v>3</v>
      </c>
      <c r="I144" s="103"/>
      <c r="U144" s="54"/>
      <c r="V144" s="54"/>
      <c r="W144" s="54"/>
      <c r="X144" s="54"/>
    </row>
    <row r="145" spans="1:24" ht="18">
      <c r="A145" s="109"/>
      <c r="B145" s="109"/>
      <c r="D145" s="131">
        <v>46174</v>
      </c>
      <c r="E145" s="132">
        <v>968</v>
      </c>
      <c r="F145" s="132">
        <v>780</v>
      </c>
      <c r="G145" s="132">
        <v>762</v>
      </c>
      <c r="H145" s="132">
        <v>18</v>
      </c>
      <c r="I145" s="103"/>
      <c r="U145" s="54"/>
      <c r="V145" s="54"/>
      <c r="W145" s="54"/>
      <c r="X145" s="54"/>
    </row>
    <row r="146" spans="1:24" ht="18">
      <c r="A146" s="109"/>
      <c r="B146" s="109"/>
      <c r="D146" s="131">
        <v>46204</v>
      </c>
      <c r="E146" s="132"/>
      <c r="F146" s="132"/>
      <c r="G146" s="132"/>
      <c r="H146" s="132"/>
      <c r="I146" s="103"/>
      <c r="U146" s="54"/>
      <c r="V146" s="54"/>
      <c r="W146" s="54"/>
      <c r="X146" s="54"/>
    </row>
    <row r="147" spans="1:24" ht="18">
      <c r="A147" s="109"/>
      <c r="B147" s="109"/>
      <c r="D147" s="131">
        <v>46235</v>
      </c>
      <c r="E147" s="132"/>
      <c r="F147" s="132"/>
      <c r="G147" s="132"/>
      <c r="H147" s="132"/>
      <c r="I147" s="103"/>
      <c r="U147" s="54"/>
      <c r="V147" s="54"/>
      <c r="W147" s="54"/>
      <c r="X147" s="54"/>
    </row>
    <row r="148" spans="1:24" ht="18">
      <c r="A148" s="109"/>
      <c r="B148" s="109"/>
      <c r="D148" s="134" t="s">
        <v>37</v>
      </c>
      <c r="E148" s="135">
        <f>SUM(E116:E127)</f>
        <v>29793</v>
      </c>
      <c r="F148" s="135">
        <f>SUM(F116:F127)</f>
        <v>18814</v>
      </c>
      <c r="G148" s="135">
        <f>SUM(G116:G127)</f>
        <v>564</v>
      </c>
      <c r="H148" s="135">
        <f>SUM(H116:H127)</f>
        <v>18261</v>
      </c>
      <c r="I148" s="103"/>
      <c r="U148" s="54"/>
      <c r="V148" s="54"/>
      <c r="W148" s="54"/>
      <c r="X148" s="54"/>
    </row>
    <row r="149" spans="1:24" ht="18.75" thickBot="1">
      <c r="A149" s="109"/>
      <c r="B149" s="109"/>
      <c r="D149" s="136" t="s">
        <v>38</v>
      </c>
      <c r="E149" s="137">
        <f>SUM(E128:E139)</f>
        <v>10651</v>
      </c>
      <c r="F149" s="137">
        <f>SUM(F128:F139)</f>
        <v>10406</v>
      </c>
      <c r="G149" s="137">
        <f>SUM(G128:G139)</f>
        <v>5234</v>
      </c>
      <c r="H149" s="137">
        <f>SUM(H128:H139)</f>
        <v>5172</v>
      </c>
      <c r="I149" s="103"/>
      <c r="U149" s="54"/>
      <c r="V149" s="54"/>
      <c r="W149" s="54"/>
      <c r="X149" s="54"/>
    </row>
    <row r="150" spans="1:24" ht="18.75" thickBot="1">
      <c r="A150" s="109"/>
      <c r="B150" s="109"/>
      <c r="D150" s="138" t="s">
        <v>39</v>
      </c>
      <c r="E150" s="139">
        <f>SUM(E140:E147)</f>
        <v>6481</v>
      </c>
      <c r="F150" s="139">
        <f>SUM(F140:F147)</f>
        <v>6063</v>
      </c>
      <c r="G150" s="139">
        <f>SUM(G140:G147)</f>
        <v>6023</v>
      </c>
      <c r="H150" s="139">
        <f>SUM(H140:H147)</f>
        <v>40</v>
      </c>
      <c r="I150" s="140"/>
      <c r="U150" s="54"/>
      <c r="V150" s="54"/>
      <c r="W150" s="54"/>
      <c r="X150" s="54"/>
    </row>
    <row r="151" spans="1:24">
      <c r="A151" s="109"/>
      <c r="B151" s="109"/>
      <c r="D151" s="352" t="s">
        <v>40</v>
      </c>
      <c r="E151" s="352"/>
      <c r="F151" s="352"/>
      <c r="G151" s="352"/>
      <c r="H151" s="352"/>
      <c r="I151" s="123"/>
      <c r="U151" s="54"/>
      <c r="V151" s="54"/>
      <c r="W151" s="54"/>
      <c r="X151" s="54"/>
    </row>
    <row r="152" spans="1:24" ht="29.25" customHeight="1">
      <c r="A152" s="109"/>
      <c r="B152" s="109"/>
      <c r="D152" s="353" t="s">
        <v>47</v>
      </c>
      <c r="E152" s="353"/>
      <c r="F152" s="353"/>
      <c r="G152" s="353"/>
      <c r="H152" s="353"/>
      <c r="I152" s="141"/>
      <c r="U152" s="54"/>
      <c r="V152" s="54"/>
      <c r="W152" s="54"/>
      <c r="X152" s="54"/>
    </row>
    <row r="153" spans="1:24">
      <c r="A153" s="109"/>
      <c r="B153" s="109"/>
      <c r="D153" s="54"/>
      <c r="U153" s="54"/>
      <c r="V153" s="54"/>
      <c r="W153" s="54"/>
      <c r="X153" s="54"/>
    </row>
    <row r="154" spans="1:24" ht="44.25" customHeight="1">
      <c r="A154" s="109"/>
      <c r="B154" s="330" t="s">
        <v>48</v>
      </c>
      <c r="C154" s="330"/>
      <c r="D154" s="330"/>
      <c r="E154" s="330"/>
      <c r="F154" s="330"/>
      <c r="G154" s="330"/>
      <c r="H154" s="330"/>
      <c r="I154" s="330"/>
      <c r="J154" s="330"/>
      <c r="K154" s="330"/>
      <c r="L154" s="330"/>
      <c r="M154" s="330"/>
      <c r="N154" s="330"/>
      <c r="O154" s="330"/>
      <c r="P154" s="330"/>
      <c r="Q154" s="330"/>
      <c r="R154" s="330"/>
      <c r="S154" s="330"/>
      <c r="U154" s="54"/>
      <c r="V154" s="54"/>
      <c r="W154" s="54"/>
      <c r="X154" s="54"/>
    </row>
    <row r="155" spans="1:24">
      <c r="A155" s="109"/>
      <c r="B155" s="109"/>
      <c r="D155" s="142"/>
      <c r="U155" s="54"/>
      <c r="V155" s="54"/>
      <c r="W155" s="54"/>
      <c r="X155" s="54"/>
    </row>
    <row r="156" spans="1:24">
      <c r="A156" s="109"/>
      <c r="B156" s="343" t="s">
        <v>49</v>
      </c>
      <c r="C156" s="343"/>
      <c r="D156" s="343"/>
      <c r="E156" s="343"/>
      <c r="F156" s="343"/>
      <c r="G156" s="343"/>
      <c r="H156" s="343"/>
      <c r="I156" s="343"/>
      <c r="J156" s="343"/>
      <c r="K156" s="343"/>
      <c r="L156" s="343"/>
      <c r="M156" s="343"/>
      <c r="N156" s="343"/>
      <c r="O156" s="343"/>
      <c r="P156" s="343"/>
      <c r="Q156" s="343"/>
      <c r="R156" s="343"/>
      <c r="U156" s="54"/>
      <c r="V156" s="54"/>
      <c r="W156" s="54"/>
      <c r="X156" s="54"/>
    </row>
    <row r="157" spans="1:24" ht="41.25" customHeight="1">
      <c r="A157" s="109"/>
      <c r="B157" s="343"/>
      <c r="C157" s="343"/>
      <c r="D157" s="343"/>
      <c r="E157" s="343"/>
      <c r="F157" s="343"/>
      <c r="G157" s="343"/>
      <c r="H157" s="343"/>
      <c r="I157" s="343"/>
      <c r="J157" s="343"/>
      <c r="K157" s="343"/>
      <c r="L157" s="343"/>
      <c r="M157" s="343"/>
      <c r="N157" s="343"/>
      <c r="O157" s="343"/>
      <c r="P157" s="343"/>
      <c r="Q157" s="343"/>
      <c r="R157" s="343"/>
      <c r="U157" s="54"/>
      <c r="V157" s="54"/>
      <c r="W157" s="54"/>
      <c r="X157" s="54"/>
    </row>
    <row r="158" spans="1:24">
      <c r="A158" s="109"/>
      <c r="B158" s="109"/>
      <c r="D158" s="142"/>
      <c r="U158" s="54"/>
      <c r="V158" s="54"/>
      <c r="W158" s="54"/>
      <c r="X158" s="54"/>
    </row>
    <row r="159" spans="1:24" ht="21.75" thickBot="1">
      <c r="A159" s="109"/>
      <c r="B159" s="109"/>
      <c r="D159" s="344" t="s">
        <v>50</v>
      </c>
      <c r="E159" s="345"/>
      <c r="F159" s="345"/>
      <c r="G159" s="345"/>
      <c r="U159" s="54"/>
      <c r="V159" s="54"/>
      <c r="W159" s="54"/>
      <c r="X159" s="54"/>
    </row>
    <row r="160" spans="1:24" ht="18.75" thickBot="1">
      <c r="A160" s="109"/>
      <c r="B160" s="109"/>
      <c r="D160" s="143" t="s">
        <v>51</v>
      </c>
      <c r="E160" s="143">
        <v>2024</v>
      </c>
      <c r="F160" s="144">
        <v>2025</v>
      </c>
      <c r="G160" s="144">
        <v>2026</v>
      </c>
      <c r="U160" s="54"/>
      <c r="V160" s="54"/>
      <c r="W160" s="54"/>
      <c r="X160" s="54"/>
    </row>
    <row r="161" spans="1:24" ht="18">
      <c r="A161" s="109"/>
      <c r="B161" s="109"/>
      <c r="D161" s="145" t="s">
        <v>6</v>
      </c>
      <c r="E161" s="146">
        <v>68</v>
      </c>
      <c r="F161" s="146">
        <v>0</v>
      </c>
      <c r="G161" s="146">
        <v>34</v>
      </c>
      <c r="U161" s="54"/>
      <c r="V161" s="54"/>
      <c r="W161" s="54"/>
      <c r="X161" s="54"/>
    </row>
    <row r="162" spans="1:24" ht="18">
      <c r="A162" s="109"/>
      <c r="B162" s="109"/>
      <c r="D162" s="145" t="s">
        <v>7</v>
      </c>
      <c r="E162" s="146">
        <v>85</v>
      </c>
      <c r="F162" s="146">
        <v>0</v>
      </c>
      <c r="G162" s="146">
        <v>43</v>
      </c>
      <c r="U162" s="54"/>
      <c r="V162" s="54"/>
      <c r="W162" s="54"/>
      <c r="X162" s="54"/>
    </row>
    <row r="163" spans="1:24" ht="18">
      <c r="A163" s="109"/>
      <c r="B163" s="109"/>
      <c r="D163" s="145" t="s">
        <v>8</v>
      </c>
      <c r="E163" s="146">
        <v>40</v>
      </c>
      <c r="F163" s="146">
        <v>56</v>
      </c>
      <c r="G163" s="146">
        <v>96</v>
      </c>
      <c r="U163" s="54"/>
      <c r="V163" s="54"/>
      <c r="W163" s="54"/>
      <c r="X163" s="54"/>
    </row>
    <row r="164" spans="1:24" ht="18">
      <c r="A164" s="109"/>
      <c r="B164" s="109"/>
      <c r="D164" s="145" t="s">
        <v>9</v>
      </c>
      <c r="E164" s="146">
        <v>67</v>
      </c>
      <c r="F164" s="146">
        <v>111</v>
      </c>
      <c r="G164" s="146">
        <v>41</v>
      </c>
      <c r="U164" s="54"/>
      <c r="V164" s="54"/>
      <c r="W164" s="54"/>
      <c r="X164" s="54"/>
    </row>
    <row r="165" spans="1:24" ht="18">
      <c r="A165" s="109"/>
      <c r="B165" s="109"/>
      <c r="D165" s="145" t="s">
        <v>10</v>
      </c>
      <c r="E165" s="146">
        <v>76</v>
      </c>
      <c r="F165" s="146">
        <v>120</v>
      </c>
      <c r="G165" s="146">
        <v>31</v>
      </c>
      <c r="U165" s="54"/>
      <c r="V165" s="54"/>
      <c r="W165" s="54"/>
      <c r="X165" s="54"/>
    </row>
    <row r="166" spans="1:24" ht="18">
      <c r="A166" s="109"/>
      <c r="B166" s="109"/>
      <c r="D166" s="145" t="s">
        <v>11</v>
      </c>
      <c r="E166" s="146">
        <v>129</v>
      </c>
      <c r="F166" s="146">
        <v>39</v>
      </c>
      <c r="G166" s="146">
        <v>13</v>
      </c>
      <c r="U166" s="54"/>
      <c r="V166" s="54"/>
      <c r="W166" s="54"/>
      <c r="X166" s="54"/>
    </row>
    <row r="167" spans="1:24" ht="18">
      <c r="A167" s="109"/>
      <c r="B167" s="109"/>
      <c r="D167" s="145" t="s">
        <v>12</v>
      </c>
      <c r="E167" s="146">
        <v>106</v>
      </c>
      <c r="F167" s="146">
        <v>20</v>
      </c>
      <c r="G167" s="146"/>
      <c r="U167" s="54"/>
      <c r="V167" s="54"/>
      <c r="W167" s="54"/>
      <c r="X167" s="54"/>
    </row>
    <row r="168" spans="1:24" ht="18">
      <c r="A168" s="109"/>
      <c r="B168" s="109"/>
      <c r="D168" s="145" t="s">
        <v>13</v>
      </c>
      <c r="E168" s="146">
        <v>235</v>
      </c>
      <c r="F168" s="146">
        <v>31</v>
      </c>
      <c r="G168" s="146"/>
      <c r="U168" s="54"/>
      <c r="V168" s="54"/>
      <c r="W168" s="54"/>
      <c r="X168" s="54"/>
    </row>
    <row r="169" spans="1:24" ht="18">
      <c r="A169" s="109"/>
      <c r="B169" s="109"/>
      <c r="D169" s="145" t="s">
        <v>14</v>
      </c>
      <c r="E169" s="146">
        <v>118</v>
      </c>
      <c r="F169" s="146">
        <v>9</v>
      </c>
      <c r="G169" s="146"/>
      <c r="U169" s="54"/>
      <c r="V169" s="54"/>
      <c r="W169" s="54"/>
      <c r="X169" s="54"/>
    </row>
    <row r="170" spans="1:24" ht="18">
      <c r="A170" s="109"/>
      <c r="B170" s="109"/>
      <c r="D170" s="145" t="s">
        <v>15</v>
      </c>
      <c r="E170" s="146">
        <v>123</v>
      </c>
      <c r="F170" s="146">
        <v>102</v>
      </c>
      <c r="G170" s="146"/>
      <c r="U170" s="54"/>
      <c r="V170" s="54"/>
      <c r="W170" s="54"/>
      <c r="X170" s="54"/>
    </row>
    <row r="171" spans="1:24" ht="18">
      <c r="A171" s="109"/>
      <c r="B171" s="109"/>
      <c r="D171" s="145" t="s">
        <v>16</v>
      </c>
      <c r="E171" s="146">
        <v>85</v>
      </c>
      <c r="F171" s="146">
        <v>64</v>
      </c>
      <c r="G171" s="146"/>
      <c r="U171" s="54"/>
      <c r="V171" s="54"/>
      <c r="W171" s="54"/>
      <c r="X171" s="54"/>
    </row>
    <row r="172" spans="1:24" ht="18">
      <c r="A172" s="109"/>
      <c r="B172" s="109"/>
      <c r="D172" s="145" t="s">
        <v>17</v>
      </c>
      <c r="E172" s="146">
        <v>0</v>
      </c>
      <c r="F172" s="146">
        <v>48</v>
      </c>
      <c r="G172" s="146"/>
      <c r="U172" s="54"/>
      <c r="V172" s="54"/>
      <c r="W172" s="54"/>
      <c r="X172" s="54"/>
    </row>
    <row r="173" spans="1:24" ht="18.75" thickBot="1">
      <c r="A173" s="109"/>
      <c r="B173" s="109"/>
      <c r="D173" s="147" t="s">
        <v>18</v>
      </c>
      <c r="E173" s="147">
        <f>SUM(E160:E172)</f>
        <v>3156</v>
      </c>
      <c r="F173" s="148">
        <f>SUM(F161:F172)</f>
        <v>600</v>
      </c>
      <c r="G173" s="148">
        <f>SUM(G161:G172)</f>
        <v>258</v>
      </c>
      <c r="U173" s="54"/>
      <c r="V173" s="54"/>
      <c r="W173" s="54"/>
      <c r="X173" s="54"/>
    </row>
    <row r="174" spans="1:24">
      <c r="A174" s="109"/>
      <c r="B174" s="109"/>
      <c r="D174" s="346" t="s">
        <v>40</v>
      </c>
      <c r="E174" s="346"/>
      <c r="F174" s="346"/>
      <c r="G174" s="346"/>
      <c r="U174" s="54"/>
      <c r="V174" s="54"/>
      <c r="W174" s="54"/>
      <c r="X174" s="54"/>
    </row>
    <row r="175" spans="1:24">
      <c r="A175" s="109"/>
      <c r="B175" s="109"/>
      <c r="D175" s="149" t="s">
        <v>52</v>
      </c>
      <c r="E175" s="150"/>
      <c r="U175" s="54"/>
      <c r="V175" s="54"/>
      <c r="W175" s="54"/>
      <c r="X175" s="54"/>
    </row>
    <row r="176" spans="1:24">
      <c r="A176" s="109"/>
      <c r="B176" s="109"/>
      <c r="D176" s="149" t="s">
        <v>53</v>
      </c>
      <c r="U176" s="54"/>
      <c r="V176" s="54"/>
      <c r="W176" s="54"/>
      <c r="X176" s="54"/>
    </row>
    <row r="177" spans="1:24">
      <c r="A177" s="109"/>
      <c r="B177" s="109"/>
      <c r="D177" s="149"/>
      <c r="U177" s="54"/>
      <c r="V177" s="54"/>
      <c r="W177" s="54"/>
      <c r="X177" s="54"/>
    </row>
    <row r="178" spans="1:24" ht="44.25">
      <c r="A178" s="109"/>
      <c r="B178" s="330" t="s">
        <v>54</v>
      </c>
      <c r="C178" s="330"/>
      <c r="D178" s="330"/>
      <c r="E178" s="330"/>
      <c r="F178" s="330"/>
      <c r="G178" s="330"/>
      <c r="H178" s="330"/>
      <c r="I178" s="330"/>
      <c r="J178" s="330"/>
      <c r="K178" s="330"/>
      <c r="L178" s="330"/>
      <c r="M178" s="330"/>
      <c r="N178" s="330"/>
      <c r="O178" s="330"/>
      <c r="P178" s="330"/>
      <c r="Q178" s="330"/>
      <c r="R178" s="330"/>
      <c r="S178" s="330"/>
      <c r="U178" s="54"/>
      <c r="V178" s="54"/>
      <c r="W178" s="54"/>
      <c r="X178" s="54"/>
    </row>
    <row r="179" spans="1:24">
      <c r="A179" s="109"/>
      <c r="B179" s="109"/>
      <c r="D179" s="149"/>
      <c r="U179" s="54"/>
      <c r="V179" s="54"/>
      <c r="W179" s="54"/>
      <c r="X179" s="54"/>
    </row>
    <row r="180" spans="1:24" ht="16.5" customHeight="1">
      <c r="A180" s="109"/>
      <c r="B180" s="341" t="s">
        <v>55</v>
      </c>
      <c r="C180" s="341"/>
      <c r="D180" s="341"/>
      <c r="E180" s="341"/>
      <c r="F180" s="341"/>
      <c r="G180" s="341"/>
      <c r="H180" s="341"/>
      <c r="I180" s="341"/>
      <c r="J180" s="341"/>
      <c r="K180" s="341"/>
      <c r="L180" s="341"/>
      <c r="M180" s="341"/>
      <c r="N180" s="341"/>
      <c r="O180" s="341"/>
      <c r="P180" s="341"/>
      <c r="Q180" s="341"/>
      <c r="R180" s="341"/>
      <c r="U180" s="54"/>
      <c r="V180" s="54"/>
      <c r="W180" s="54"/>
      <c r="X180" s="54"/>
    </row>
    <row r="181" spans="1:24" ht="61.5" customHeight="1">
      <c r="A181" s="109"/>
      <c r="B181" s="341"/>
      <c r="C181" s="341"/>
      <c r="D181" s="341"/>
      <c r="E181" s="341"/>
      <c r="F181" s="341"/>
      <c r="G181" s="341"/>
      <c r="H181" s="341"/>
      <c r="I181" s="341"/>
      <c r="J181" s="341"/>
      <c r="K181" s="341"/>
      <c r="L181" s="341"/>
      <c r="M181" s="341"/>
      <c r="N181" s="341"/>
      <c r="O181" s="341"/>
      <c r="P181" s="341"/>
      <c r="Q181" s="341"/>
      <c r="R181" s="341"/>
      <c r="U181" s="54"/>
      <c r="V181" s="54"/>
      <c r="W181" s="54"/>
      <c r="X181" s="54"/>
    </row>
    <row r="182" spans="1:24">
      <c r="A182" s="109"/>
      <c r="B182" s="341"/>
      <c r="C182" s="341"/>
      <c r="D182" s="341"/>
      <c r="E182" s="341"/>
      <c r="F182" s="341"/>
      <c r="G182" s="341"/>
      <c r="H182" s="341"/>
      <c r="I182" s="341"/>
      <c r="J182" s="341"/>
      <c r="K182" s="341"/>
      <c r="L182" s="341"/>
      <c r="M182" s="341"/>
      <c r="N182" s="341"/>
      <c r="O182" s="341"/>
      <c r="P182" s="341"/>
      <c r="Q182" s="341"/>
      <c r="R182" s="341"/>
      <c r="U182" s="54"/>
      <c r="V182" s="54"/>
      <c r="W182" s="54"/>
      <c r="X182" s="54"/>
    </row>
    <row r="183" spans="1:24">
      <c r="A183" s="109"/>
      <c r="B183" s="341"/>
      <c r="C183" s="341"/>
      <c r="D183" s="341"/>
      <c r="E183" s="341"/>
      <c r="F183" s="341"/>
      <c r="G183" s="341"/>
      <c r="H183" s="341"/>
      <c r="I183" s="341"/>
      <c r="J183" s="341"/>
      <c r="K183" s="341"/>
      <c r="L183" s="341"/>
      <c r="M183" s="341"/>
      <c r="N183" s="341"/>
      <c r="O183" s="341"/>
      <c r="P183" s="341"/>
      <c r="Q183" s="341"/>
      <c r="R183" s="341"/>
      <c r="U183" s="54"/>
      <c r="V183" s="54"/>
      <c r="W183" s="54"/>
      <c r="X183" s="54"/>
    </row>
    <row r="184" spans="1:24" ht="18.75" thickBot="1">
      <c r="A184" s="109"/>
      <c r="B184" s="109"/>
      <c r="D184" s="347" t="s">
        <v>56</v>
      </c>
      <c r="E184" s="347"/>
      <c r="U184" s="54"/>
      <c r="V184" s="54"/>
      <c r="W184" s="54"/>
      <c r="X184" s="54"/>
    </row>
    <row r="185" spans="1:24" ht="18.75" thickBot="1">
      <c r="A185" s="109"/>
      <c r="B185" s="109"/>
      <c r="D185" s="143" t="s">
        <v>57</v>
      </c>
      <c r="E185" s="143">
        <v>2024</v>
      </c>
      <c r="U185" s="54"/>
      <c r="V185" s="54"/>
      <c r="W185" s="54"/>
      <c r="X185" s="54"/>
    </row>
    <row r="186" spans="1:24" ht="18">
      <c r="A186" s="109"/>
      <c r="B186" s="109"/>
      <c r="D186" s="145" t="s">
        <v>6</v>
      </c>
      <c r="E186" s="132">
        <v>2766</v>
      </c>
      <c r="U186" s="54"/>
      <c r="V186" s="54"/>
      <c r="W186" s="54"/>
      <c r="X186" s="54"/>
    </row>
    <row r="187" spans="1:24" ht="18">
      <c r="A187" s="109"/>
      <c r="B187" s="109"/>
      <c r="D187" s="145" t="s">
        <v>7</v>
      </c>
      <c r="E187" s="132">
        <v>2741</v>
      </c>
      <c r="U187" s="54"/>
      <c r="V187" s="54"/>
      <c r="W187" s="54"/>
      <c r="X187" s="54"/>
    </row>
    <row r="188" spans="1:24" ht="18">
      <c r="A188" s="109"/>
      <c r="B188" s="109"/>
      <c r="D188" s="145" t="s">
        <v>8</v>
      </c>
      <c r="E188" s="132">
        <v>3440</v>
      </c>
      <c r="U188" s="54"/>
      <c r="V188" s="54"/>
      <c r="W188" s="54"/>
      <c r="X188" s="54"/>
    </row>
    <row r="189" spans="1:24" ht="18">
      <c r="A189" s="109"/>
      <c r="B189" s="109"/>
      <c r="D189" s="145" t="s">
        <v>9</v>
      </c>
      <c r="E189" s="132">
        <v>2748</v>
      </c>
      <c r="U189" s="54"/>
      <c r="V189" s="54"/>
      <c r="W189" s="54"/>
      <c r="X189" s="54"/>
    </row>
    <row r="190" spans="1:24" ht="18">
      <c r="A190" s="109"/>
      <c r="B190" s="109"/>
      <c r="D190" s="145" t="s">
        <v>10</v>
      </c>
      <c r="E190" s="132">
        <v>2653</v>
      </c>
      <c r="U190" s="54"/>
      <c r="V190" s="54"/>
      <c r="W190" s="54"/>
      <c r="X190" s="54"/>
    </row>
    <row r="191" spans="1:24" ht="18">
      <c r="A191" s="109"/>
      <c r="B191" s="109"/>
      <c r="D191" s="145" t="s">
        <v>11</v>
      </c>
      <c r="E191" s="132">
        <v>2334</v>
      </c>
      <c r="U191" s="54"/>
      <c r="V191" s="54"/>
      <c r="W191" s="54"/>
      <c r="X191" s="54"/>
    </row>
    <row r="192" spans="1:24" ht="18">
      <c r="A192" s="109"/>
      <c r="B192" s="109"/>
      <c r="D192" s="145" t="s">
        <v>12</v>
      </c>
      <c r="E192" s="132"/>
      <c r="U192" s="54"/>
      <c r="V192" s="54"/>
      <c r="W192" s="54"/>
      <c r="X192" s="54"/>
    </row>
    <row r="193" spans="1:24" ht="18">
      <c r="A193" s="109"/>
      <c r="B193" s="109"/>
      <c r="D193" s="145" t="s">
        <v>13</v>
      </c>
      <c r="E193" s="132"/>
      <c r="U193" s="54"/>
      <c r="V193" s="54"/>
      <c r="W193" s="54"/>
      <c r="X193" s="54"/>
    </row>
    <row r="194" spans="1:24" ht="18">
      <c r="A194" s="109"/>
      <c r="B194" s="109"/>
      <c r="D194" s="145" t="s">
        <v>14</v>
      </c>
      <c r="E194" s="132"/>
      <c r="U194" s="54"/>
      <c r="V194" s="54"/>
      <c r="W194" s="54"/>
      <c r="X194" s="54"/>
    </row>
    <row r="195" spans="1:24" ht="18">
      <c r="A195" s="109"/>
      <c r="B195" s="109"/>
      <c r="D195" s="145" t="s">
        <v>15</v>
      </c>
      <c r="E195" s="132"/>
      <c r="U195" s="54"/>
      <c r="V195" s="54"/>
      <c r="W195" s="54"/>
      <c r="X195" s="54"/>
    </row>
    <row r="196" spans="1:24" ht="18">
      <c r="A196" s="109"/>
      <c r="B196" s="109"/>
      <c r="D196" s="145" t="s">
        <v>16</v>
      </c>
      <c r="E196" s="132"/>
      <c r="U196" s="54"/>
      <c r="V196" s="54"/>
      <c r="W196" s="54"/>
      <c r="X196" s="54"/>
    </row>
    <row r="197" spans="1:24" ht="18.75" thickBot="1">
      <c r="A197" s="109"/>
      <c r="B197" s="109"/>
      <c r="D197" s="145" t="s">
        <v>17</v>
      </c>
      <c r="E197" s="132"/>
      <c r="U197" s="54"/>
      <c r="V197" s="54"/>
      <c r="W197" s="54"/>
      <c r="X197" s="54"/>
    </row>
    <row r="198" spans="1:24" ht="18.75" thickBot="1">
      <c r="A198" s="109"/>
      <c r="B198" s="109"/>
      <c r="D198" s="151" t="s">
        <v>58</v>
      </c>
      <c r="E198" s="152">
        <f>SUM(E186:E197)</f>
        <v>16682</v>
      </c>
      <c r="U198" s="54"/>
      <c r="V198" s="54"/>
      <c r="W198" s="54"/>
      <c r="X198" s="54"/>
    </row>
    <row r="199" spans="1:24">
      <c r="A199" s="109"/>
      <c r="B199" s="109"/>
      <c r="D199" s="153"/>
      <c r="E199" s="153"/>
      <c r="U199" s="54"/>
      <c r="V199" s="54"/>
      <c r="W199" s="54"/>
      <c r="X199" s="54"/>
    </row>
    <row r="200" spans="1:24">
      <c r="A200" s="109"/>
      <c r="B200" s="109"/>
      <c r="D200" s="153"/>
      <c r="E200" s="153"/>
      <c r="U200" s="54"/>
      <c r="V200" s="54"/>
      <c r="W200" s="54"/>
      <c r="X200" s="54"/>
    </row>
    <row r="201" spans="1:24">
      <c r="A201" s="109"/>
      <c r="B201" s="109"/>
      <c r="D201" s="153"/>
      <c r="E201" s="153"/>
      <c r="U201" s="54"/>
      <c r="V201" s="54"/>
      <c r="W201" s="54"/>
      <c r="X201" s="54"/>
    </row>
    <row r="202" spans="1:24">
      <c r="A202" s="109"/>
      <c r="B202" s="109"/>
      <c r="D202" s="153"/>
      <c r="E202" s="153"/>
      <c r="U202" s="54"/>
      <c r="V202" s="54"/>
      <c r="W202" s="54"/>
      <c r="X202" s="54"/>
    </row>
    <row r="203" spans="1:24">
      <c r="A203" s="109"/>
      <c r="B203" s="109"/>
      <c r="D203" s="153"/>
      <c r="E203" s="153"/>
      <c r="U203" s="54"/>
      <c r="V203" s="54"/>
      <c r="W203" s="54"/>
      <c r="X203" s="54"/>
    </row>
    <row r="204" spans="1:24">
      <c r="A204" s="109"/>
      <c r="B204" s="109"/>
      <c r="D204" s="153"/>
      <c r="E204" s="153"/>
      <c r="U204" s="54"/>
      <c r="V204" s="54"/>
      <c r="W204" s="54"/>
      <c r="X204" s="54"/>
    </row>
    <row r="205" spans="1:24">
      <c r="A205" s="109"/>
      <c r="B205" s="109"/>
      <c r="D205" s="153"/>
      <c r="E205" s="153"/>
      <c r="U205" s="54"/>
      <c r="V205" s="54"/>
      <c r="W205" s="54"/>
      <c r="X205" s="54"/>
    </row>
    <row r="206" spans="1:24">
      <c r="A206" s="109"/>
      <c r="B206" s="109"/>
      <c r="D206" s="153"/>
      <c r="E206" s="153"/>
      <c r="U206" s="54"/>
      <c r="V206" s="54"/>
      <c r="W206" s="54"/>
      <c r="X206" s="54"/>
    </row>
    <row r="207" spans="1:24">
      <c r="A207" s="109"/>
      <c r="B207" s="109"/>
      <c r="D207" s="54"/>
      <c r="U207" s="54"/>
      <c r="V207" s="54"/>
      <c r="W207" s="54"/>
      <c r="X207" s="54"/>
    </row>
    <row r="208" spans="1:24">
      <c r="A208" s="109"/>
      <c r="B208" s="109"/>
      <c r="D208" s="149"/>
      <c r="U208" s="54"/>
      <c r="V208" s="54"/>
      <c r="W208" s="54"/>
      <c r="X208" s="54"/>
    </row>
    <row r="209" spans="1:50">
      <c r="A209" s="109"/>
      <c r="B209" s="109"/>
      <c r="D209" s="149"/>
      <c r="U209" s="54"/>
      <c r="V209" s="54"/>
      <c r="W209" s="54"/>
      <c r="X209" s="54"/>
    </row>
    <row r="210" spans="1:50">
      <c r="A210" s="109"/>
      <c r="B210" s="109"/>
      <c r="D210" s="54"/>
      <c r="U210" s="54"/>
      <c r="V210" s="54"/>
      <c r="W210" s="54"/>
      <c r="X210" s="54"/>
    </row>
    <row r="211" spans="1:50" ht="58.5" customHeight="1">
      <c r="A211" s="340" t="s">
        <v>0</v>
      </c>
      <c r="B211" s="340"/>
      <c r="C211" s="340"/>
      <c r="D211" s="340"/>
      <c r="E211" s="340"/>
      <c r="F211" s="340"/>
      <c r="G211" s="340"/>
      <c r="H211" s="340"/>
      <c r="I211" s="340"/>
      <c r="J211" s="340"/>
      <c r="K211" s="340"/>
      <c r="L211" s="340"/>
      <c r="M211" s="340"/>
      <c r="N211" s="340"/>
      <c r="O211" s="340"/>
      <c r="P211" s="340"/>
      <c r="Q211" s="340"/>
      <c r="R211" s="340"/>
      <c r="S211" s="340"/>
      <c r="T211" s="340"/>
      <c r="U211" s="54"/>
      <c r="V211" s="54"/>
      <c r="W211" s="54"/>
      <c r="X211" s="54"/>
    </row>
    <row r="212" spans="1:50">
      <c r="A212" s="109"/>
      <c r="B212" s="109"/>
      <c r="D212" s="54"/>
      <c r="U212" s="54"/>
      <c r="V212" s="54"/>
      <c r="W212" s="54"/>
      <c r="X212" s="54"/>
    </row>
    <row r="213" spans="1:50" hidden="1">
      <c r="A213" s="87"/>
      <c r="B213" s="87"/>
      <c r="D213" s="54"/>
      <c r="U213" s="54"/>
      <c r="V213" s="54"/>
      <c r="W213" s="54"/>
      <c r="X213" s="54"/>
    </row>
    <row r="214" spans="1:50" hidden="1">
      <c r="C214" s="109"/>
      <c r="D214" s="109"/>
      <c r="E214" s="109"/>
      <c r="F214" s="109"/>
      <c r="G214" s="109"/>
      <c r="H214" s="109"/>
      <c r="I214" s="109"/>
      <c r="J214" s="109"/>
      <c r="K214" s="109"/>
      <c r="L214" s="109"/>
      <c r="M214" s="109"/>
      <c r="N214" s="109"/>
      <c r="U214" s="54"/>
      <c r="V214" s="54"/>
      <c r="W214" s="54"/>
      <c r="X214" s="54"/>
    </row>
    <row r="215" spans="1:50" s="62" customFormat="1" hidden="1">
      <c r="A215" s="54"/>
      <c r="B215" s="54"/>
      <c r="C215" s="54"/>
      <c r="D215" s="54"/>
      <c r="E215" s="54"/>
      <c r="F215" s="54"/>
      <c r="G215" s="54"/>
      <c r="H215" s="54"/>
      <c r="I215" s="54"/>
      <c r="J215" s="54"/>
      <c r="K215" s="54"/>
      <c r="L215" s="54"/>
      <c r="M215" s="54"/>
      <c r="N215" s="54"/>
      <c r="O215" s="54"/>
      <c r="P215" s="54"/>
      <c r="Q215" s="54"/>
      <c r="R215" s="54"/>
      <c r="S215" s="54"/>
      <c r="T215" s="54"/>
      <c r="U215" s="54"/>
      <c r="V215" s="54"/>
      <c r="W215" s="54"/>
      <c r="Y215" s="54"/>
      <c r="Z215" s="54"/>
      <c r="AA215" s="54"/>
      <c r="AB215" s="54"/>
      <c r="AC215" s="54"/>
      <c r="AD215" s="54"/>
      <c r="AE215" s="54"/>
      <c r="AF215" s="54"/>
      <c r="AG215" s="54"/>
      <c r="AH215" s="54"/>
      <c r="AI215" s="54"/>
      <c r="AJ215" s="54"/>
      <c r="AK215" s="54"/>
      <c r="AL215" s="54"/>
      <c r="AM215" s="54"/>
      <c r="AN215" s="54"/>
      <c r="AO215" s="54"/>
      <c r="AP215" s="54"/>
      <c r="AQ215" s="54"/>
      <c r="AR215" s="54"/>
      <c r="AS215" s="54"/>
      <c r="AT215" s="54"/>
      <c r="AU215" s="54"/>
      <c r="AV215" s="54"/>
      <c r="AW215" s="54"/>
      <c r="AX215" s="54"/>
    </row>
    <row r="216" spans="1:50" s="62" customFormat="1" hidden="1">
      <c r="A216" s="54"/>
      <c r="B216" s="54"/>
      <c r="C216" s="54"/>
      <c r="D216" s="54"/>
      <c r="E216" s="54"/>
      <c r="F216" s="54"/>
      <c r="G216" s="54"/>
      <c r="H216" s="54"/>
      <c r="I216" s="54"/>
      <c r="J216" s="54"/>
      <c r="K216" s="54"/>
      <c r="L216" s="54"/>
      <c r="M216" s="54"/>
      <c r="N216" s="54"/>
      <c r="O216" s="54"/>
      <c r="P216" s="54"/>
      <c r="U216" s="54"/>
      <c r="V216" s="54"/>
      <c r="W216" s="54"/>
      <c r="Y216" s="54"/>
      <c r="Z216" s="54"/>
      <c r="AA216" s="54"/>
      <c r="AB216" s="54"/>
      <c r="AC216" s="54"/>
      <c r="AD216" s="54"/>
      <c r="AE216" s="54"/>
      <c r="AF216" s="54"/>
      <c r="AG216" s="54"/>
      <c r="AH216" s="54"/>
      <c r="AI216" s="54"/>
      <c r="AJ216" s="54"/>
      <c r="AK216" s="54"/>
      <c r="AL216" s="54"/>
      <c r="AM216" s="54"/>
      <c r="AN216" s="54"/>
      <c r="AO216" s="54"/>
      <c r="AP216" s="54"/>
      <c r="AQ216" s="54"/>
      <c r="AR216" s="54"/>
      <c r="AS216" s="54"/>
      <c r="AT216" s="54"/>
      <c r="AU216" s="54"/>
      <c r="AV216" s="54"/>
      <c r="AW216" s="54"/>
      <c r="AX216" s="54"/>
    </row>
    <row r="217" spans="1:50" s="62" customFormat="1" hidden="1">
      <c r="A217" s="54"/>
      <c r="B217" s="54"/>
      <c r="C217" s="54"/>
      <c r="D217" s="54"/>
      <c r="E217" s="54"/>
      <c r="F217" s="54"/>
      <c r="G217" s="54"/>
      <c r="H217" s="54"/>
      <c r="I217" s="54"/>
      <c r="J217" s="54"/>
      <c r="K217" s="54"/>
      <c r="L217" s="54"/>
      <c r="M217" s="54"/>
      <c r="N217" s="54"/>
      <c r="O217" s="54"/>
      <c r="P217" s="54"/>
      <c r="Q217" s="54"/>
      <c r="R217" s="54"/>
      <c r="S217" s="54"/>
      <c r="T217" s="54"/>
      <c r="Y217" s="54"/>
      <c r="Z217" s="54"/>
      <c r="AA217" s="54"/>
      <c r="AB217" s="54"/>
      <c r="AC217" s="54"/>
      <c r="AD217" s="54"/>
      <c r="AE217" s="54"/>
      <c r="AF217" s="54"/>
      <c r="AG217" s="54"/>
      <c r="AH217" s="54"/>
      <c r="AI217" s="54"/>
      <c r="AJ217" s="54"/>
      <c r="AK217" s="54"/>
      <c r="AL217" s="54"/>
      <c r="AM217" s="54"/>
      <c r="AN217" s="54"/>
      <c r="AO217" s="54"/>
      <c r="AP217" s="54"/>
      <c r="AQ217" s="54"/>
      <c r="AR217" s="54"/>
      <c r="AS217" s="54"/>
      <c r="AT217" s="54"/>
      <c r="AU217" s="54"/>
      <c r="AV217" s="54"/>
      <c r="AW217" s="54"/>
      <c r="AX217" s="54"/>
    </row>
    <row r="218" spans="1:50" s="62" customFormat="1" hidden="1">
      <c r="A218" s="54"/>
      <c r="B218" s="54"/>
      <c r="C218" s="54"/>
      <c r="D218" s="54"/>
      <c r="E218" s="54"/>
      <c r="F218" s="54"/>
      <c r="G218" s="54"/>
      <c r="H218" s="54"/>
      <c r="I218" s="54"/>
      <c r="J218" s="54"/>
      <c r="K218" s="54"/>
      <c r="L218" s="54"/>
      <c r="M218" s="54"/>
      <c r="N218" s="54"/>
      <c r="O218" s="54"/>
      <c r="P218" s="54"/>
      <c r="Q218" s="54"/>
      <c r="R218" s="54"/>
      <c r="S218" s="54"/>
      <c r="T218" s="54"/>
      <c r="Y218" s="54"/>
      <c r="Z218" s="54"/>
      <c r="AA218" s="54"/>
      <c r="AB218" s="54"/>
      <c r="AC218" s="54"/>
      <c r="AD218" s="54"/>
      <c r="AE218" s="54"/>
      <c r="AF218" s="54"/>
      <c r="AG218" s="54"/>
      <c r="AH218" s="54"/>
      <c r="AI218" s="54"/>
      <c r="AJ218" s="54"/>
      <c r="AK218" s="54"/>
      <c r="AL218" s="54"/>
      <c r="AM218" s="54"/>
      <c r="AN218" s="54"/>
      <c r="AO218" s="54"/>
      <c r="AP218" s="54"/>
      <c r="AQ218" s="54"/>
      <c r="AR218" s="54"/>
      <c r="AS218" s="54"/>
      <c r="AT218" s="54"/>
      <c r="AU218" s="54"/>
      <c r="AV218" s="54"/>
      <c r="AW218" s="54"/>
      <c r="AX218" s="54"/>
    </row>
    <row r="219" spans="1:50" s="62" customFormat="1" hidden="1">
      <c r="A219" s="54"/>
      <c r="B219" s="54"/>
      <c r="C219" s="54"/>
      <c r="D219" s="54"/>
      <c r="E219" s="54"/>
      <c r="F219" s="54"/>
      <c r="G219" s="54"/>
      <c r="H219" s="54"/>
      <c r="I219" s="54"/>
      <c r="J219" s="54"/>
      <c r="K219" s="54"/>
      <c r="L219" s="54"/>
      <c r="M219" s="54"/>
      <c r="N219" s="54"/>
      <c r="O219" s="54"/>
      <c r="P219" s="54"/>
      <c r="Q219" s="54"/>
      <c r="R219" s="54"/>
      <c r="S219" s="54"/>
      <c r="T219" s="54"/>
      <c r="Y219" s="54"/>
      <c r="Z219" s="54"/>
      <c r="AA219" s="54"/>
      <c r="AB219" s="54"/>
      <c r="AC219" s="54"/>
      <c r="AD219" s="54"/>
      <c r="AE219" s="54"/>
      <c r="AF219" s="54"/>
      <c r="AG219" s="54"/>
      <c r="AH219" s="54"/>
      <c r="AI219" s="54"/>
      <c r="AJ219" s="54"/>
      <c r="AK219" s="54"/>
      <c r="AL219" s="54"/>
      <c r="AM219" s="54"/>
      <c r="AN219" s="54"/>
      <c r="AO219" s="54"/>
      <c r="AP219" s="54"/>
      <c r="AQ219" s="54"/>
      <c r="AR219" s="54"/>
      <c r="AS219" s="54"/>
      <c r="AT219" s="54"/>
      <c r="AU219" s="54"/>
      <c r="AV219" s="54"/>
      <c r="AW219" s="54"/>
      <c r="AX219" s="54"/>
    </row>
    <row r="220" spans="1:50" s="62" customFormat="1" hidden="1">
      <c r="A220" s="54"/>
      <c r="B220" s="54"/>
      <c r="C220" s="54"/>
      <c r="D220" s="54"/>
      <c r="E220" s="54"/>
      <c r="F220" s="54"/>
      <c r="G220" s="54"/>
      <c r="H220" s="54"/>
      <c r="I220" s="54"/>
      <c r="J220" s="54"/>
      <c r="K220" s="54"/>
      <c r="L220" s="54"/>
      <c r="M220" s="54"/>
      <c r="N220" s="54"/>
      <c r="O220" s="54"/>
      <c r="P220" s="54"/>
      <c r="Q220" s="54"/>
      <c r="R220" s="54"/>
      <c r="S220" s="54"/>
      <c r="T220" s="54"/>
      <c r="Y220" s="54"/>
      <c r="Z220" s="54"/>
      <c r="AA220" s="54"/>
      <c r="AB220" s="54"/>
      <c r="AC220" s="54"/>
      <c r="AD220" s="54"/>
      <c r="AE220" s="54"/>
      <c r="AF220" s="54"/>
      <c r="AG220" s="54"/>
      <c r="AH220" s="54"/>
      <c r="AI220" s="54"/>
      <c r="AJ220" s="54"/>
      <c r="AK220" s="54"/>
      <c r="AL220" s="54"/>
      <c r="AM220" s="54"/>
      <c r="AN220" s="54"/>
      <c r="AO220" s="54"/>
      <c r="AP220" s="54"/>
      <c r="AQ220" s="54"/>
      <c r="AR220" s="54"/>
      <c r="AS220" s="54"/>
      <c r="AT220" s="54"/>
      <c r="AU220" s="54"/>
      <c r="AV220" s="54"/>
      <c r="AW220" s="54"/>
      <c r="AX220" s="54"/>
    </row>
    <row r="221" spans="1:50" s="62" customFormat="1" hidden="1">
      <c r="A221" s="54"/>
      <c r="B221" s="54"/>
      <c r="C221" s="54"/>
      <c r="D221" s="54"/>
      <c r="E221" s="54"/>
      <c r="F221" s="54"/>
      <c r="G221" s="54"/>
      <c r="H221" s="54"/>
      <c r="I221" s="54"/>
      <c r="J221" s="54"/>
      <c r="K221" s="54"/>
      <c r="L221" s="54"/>
      <c r="M221" s="54"/>
      <c r="N221" s="54"/>
      <c r="O221" s="54"/>
      <c r="P221" s="54"/>
      <c r="Q221" s="54"/>
      <c r="R221" s="54"/>
      <c r="S221" s="54"/>
      <c r="T221" s="54"/>
      <c r="Y221" s="54"/>
      <c r="Z221" s="54"/>
      <c r="AA221" s="54"/>
      <c r="AB221" s="54"/>
      <c r="AC221" s="54"/>
      <c r="AD221" s="54"/>
      <c r="AE221" s="54"/>
      <c r="AF221" s="54"/>
      <c r="AG221" s="54"/>
      <c r="AH221" s="54"/>
      <c r="AI221" s="54"/>
      <c r="AJ221" s="54"/>
      <c r="AK221" s="54"/>
      <c r="AL221" s="54"/>
      <c r="AM221" s="54"/>
      <c r="AN221" s="54"/>
      <c r="AO221" s="54"/>
      <c r="AP221" s="54"/>
      <c r="AQ221" s="54"/>
      <c r="AR221" s="54"/>
      <c r="AS221" s="54"/>
      <c r="AT221" s="54"/>
      <c r="AU221" s="54"/>
      <c r="AV221" s="54"/>
      <c r="AW221" s="54"/>
      <c r="AX221" s="54"/>
    </row>
    <row r="222" spans="1:50" s="62" customFormat="1" hidden="1">
      <c r="A222" s="54"/>
      <c r="B222" s="54"/>
      <c r="C222" s="54"/>
      <c r="D222" s="54"/>
      <c r="E222" s="54"/>
      <c r="F222" s="54"/>
      <c r="G222" s="54"/>
      <c r="H222" s="54"/>
      <c r="I222" s="54"/>
      <c r="J222" s="54"/>
      <c r="K222" s="54"/>
      <c r="L222" s="54"/>
      <c r="M222" s="54"/>
      <c r="N222" s="54"/>
      <c r="O222" s="54"/>
      <c r="P222" s="54"/>
      <c r="Q222" s="54"/>
      <c r="R222" s="54"/>
      <c r="S222" s="54"/>
      <c r="T222" s="54"/>
      <c r="Y222" s="54"/>
      <c r="Z222" s="54"/>
      <c r="AA222" s="54"/>
      <c r="AB222" s="54"/>
      <c r="AC222" s="54"/>
      <c r="AD222" s="54"/>
      <c r="AE222" s="54"/>
      <c r="AF222" s="54"/>
      <c r="AG222" s="54"/>
      <c r="AH222" s="54"/>
      <c r="AI222" s="54"/>
      <c r="AJ222" s="54"/>
      <c r="AK222" s="54"/>
      <c r="AL222" s="54"/>
      <c r="AM222" s="54"/>
      <c r="AN222" s="54"/>
      <c r="AO222" s="54"/>
      <c r="AP222" s="54"/>
      <c r="AQ222" s="54"/>
      <c r="AR222" s="54"/>
      <c r="AS222" s="54"/>
      <c r="AT222" s="54"/>
      <c r="AU222" s="54"/>
      <c r="AV222" s="54"/>
      <c r="AW222" s="54"/>
      <c r="AX222" s="54"/>
    </row>
    <row r="223" spans="1:50" s="62" customFormat="1" hidden="1">
      <c r="A223" s="54"/>
      <c r="B223" s="54"/>
      <c r="C223" s="54"/>
      <c r="D223" s="54"/>
      <c r="E223" s="54"/>
      <c r="F223" s="54"/>
      <c r="G223" s="54"/>
      <c r="H223" s="54"/>
      <c r="I223" s="54"/>
      <c r="J223" s="54"/>
      <c r="K223" s="54"/>
      <c r="L223" s="54"/>
      <c r="M223" s="54"/>
      <c r="N223" s="54"/>
      <c r="O223" s="54"/>
      <c r="P223" s="54"/>
      <c r="Q223" s="54"/>
      <c r="R223" s="54"/>
      <c r="S223" s="54"/>
      <c r="T223" s="54"/>
      <c r="Y223" s="54"/>
      <c r="Z223" s="54"/>
      <c r="AA223" s="54"/>
      <c r="AB223" s="54"/>
      <c r="AC223" s="54"/>
      <c r="AD223" s="54"/>
      <c r="AE223" s="54"/>
      <c r="AF223" s="54"/>
      <c r="AG223" s="54"/>
      <c r="AH223" s="54"/>
      <c r="AI223" s="54"/>
      <c r="AJ223" s="54"/>
      <c r="AK223" s="54"/>
      <c r="AL223" s="54"/>
      <c r="AM223" s="54"/>
      <c r="AN223" s="54"/>
      <c r="AO223" s="54"/>
      <c r="AP223" s="54"/>
      <c r="AQ223" s="54"/>
      <c r="AR223" s="54"/>
      <c r="AS223" s="54"/>
      <c r="AT223" s="54"/>
      <c r="AU223" s="54"/>
      <c r="AV223" s="54"/>
      <c r="AW223" s="54"/>
      <c r="AX223" s="54"/>
    </row>
    <row r="224" spans="1:50" s="62" customFormat="1" hidden="1">
      <c r="A224" s="54"/>
      <c r="B224" s="54"/>
      <c r="C224" s="54"/>
      <c r="D224" s="54"/>
      <c r="E224" s="54"/>
      <c r="F224" s="54"/>
      <c r="G224" s="54"/>
      <c r="H224" s="54"/>
      <c r="I224" s="54"/>
      <c r="J224" s="54"/>
      <c r="K224" s="54"/>
      <c r="L224" s="54"/>
      <c r="M224" s="54"/>
      <c r="N224" s="54"/>
      <c r="O224" s="54"/>
      <c r="P224" s="54"/>
      <c r="Q224" s="54"/>
      <c r="R224" s="54"/>
      <c r="S224" s="54"/>
      <c r="T224" s="54"/>
      <c r="Y224" s="54"/>
      <c r="Z224" s="54"/>
      <c r="AA224" s="54"/>
      <c r="AB224" s="54"/>
      <c r="AC224" s="54"/>
      <c r="AD224" s="54"/>
      <c r="AE224" s="54"/>
      <c r="AF224" s="54"/>
      <c r="AG224" s="54"/>
      <c r="AH224" s="54"/>
      <c r="AI224" s="54"/>
      <c r="AJ224" s="54"/>
      <c r="AK224" s="54"/>
      <c r="AL224" s="54"/>
      <c r="AM224" s="54"/>
      <c r="AN224" s="54"/>
      <c r="AO224" s="54"/>
      <c r="AP224" s="54"/>
      <c r="AQ224" s="54"/>
      <c r="AR224" s="54"/>
      <c r="AS224" s="54"/>
      <c r="AT224" s="54"/>
      <c r="AU224" s="54"/>
      <c r="AV224" s="54"/>
      <c r="AW224" s="54"/>
      <c r="AX224" s="54"/>
    </row>
    <row r="225" spans="1:50" s="62" customFormat="1" hidden="1">
      <c r="A225" s="54"/>
      <c r="B225" s="54"/>
      <c r="C225" s="54"/>
      <c r="D225" s="54"/>
      <c r="E225" s="54"/>
      <c r="F225" s="54"/>
      <c r="G225" s="54"/>
      <c r="H225" s="54"/>
      <c r="I225" s="54"/>
      <c r="J225" s="54"/>
      <c r="K225" s="54"/>
      <c r="L225" s="54"/>
      <c r="M225" s="54"/>
      <c r="N225" s="54"/>
      <c r="O225" s="54"/>
      <c r="P225" s="54"/>
      <c r="Q225" s="54"/>
      <c r="R225" s="54"/>
      <c r="S225" s="54"/>
      <c r="T225" s="54"/>
      <c r="Y225" s="54"/>
      <c r="Z225" s="54"/>
      <c r="AA225" s="54"/>
      <c r="AB225" s="54"/>
      <c r="AC225" s="54"/>
      <c r="AD225" s="54"/>
      <c r="AE225" s="54"/>
      <c r="AF225" s="54"/>
      <c r="AG225" s="54"/>
      <c r="AH225" s="54"/>
      <c r="AI225" s="54"/>
      <c r="AJ225" s="54"/>
      <c r="AK225" s="54"/>
      <c r="AL225" s="54"/>
      <c r="AM225" s="54"/>
      <c r="AN225" s="54"/>
      <c r="AO225" s="54"/>
      <c r="AP225" s="54"/>
      <c r="AQ225" s="54"/>
      <c r="AR225" s="54"/>
      <c r="AS225" s="54"/>
      <c r="AT225" s="54"/>
      <c r="AU225" s="54"/>
      <c r="AV225" s="54"/>
      <c r="AW225" s="54"/>
      <c r="AX225" s="54"/>
    </row>
    <row r="226" spans="1:50" s="62" customFormat="1" hidden="1">
      <c r="A226" s="54"/>
      <c r="B226" s="54"/>
      <c r="C226" s="54"/>
      <c r="D226" s="54"/>
      <c r="E226" s="54"/>
      <c r="F226" s="54"/>
      <c r="G226" s="54"/>
      <c r="H226" s="54"/>
      <c r="I226" s="54"/>
      <c r="J226" s="54"/>
      <c r="K226" s="54"/>
      <c r="L226" s="54"/>
      <c r="M226" s="54"/>
      <c r="N226" s="54"/>
      <c r="O226" s="54"/>
      <c r="P226" s="54"/>
      <c r="Q226" s="54"/>
      <c r="R226" s="54"/>
      <c r="S226" s="54"/>
      <c r="T226" s="54"/>
      <c r="Y226" s="54"/>
      <c r="Z226" s="54"/>
      <c r="AA226" s="54"/>
      <c r="AB226" s="54"/>
      <c r="AC226" s="54"/>
      <c r="AD226" s="54"/>
      <c r="AE226" s="54"/>
      <c r="AF226" s="54"/>
      <c r="AG226" s="54"/>
      <c r="AH226" s="54"/>
      <c r="AI226" s="54"/>
      <c r="AJ226" s="54"/>
      <c r="AK226" s="54"/>
      <c r="AL226" s="54"/>
      <c r="AM226" s="54"/>
      <c r="AN226" s="54"/>
      <c r="AO226" s="54"/>
      <c r="AP226" s="54"/>
      <c r="AQ226" s="54"/>
      <c r="AR226" s="54"/>
      <c r="AS226" s="54"/>
      <c r="AT226" s="54"/>
      <c r="AU226" s="54"/>
      <c r="AV226" s="54"/>
      <c r="AW226" s="54"/>
      <c r="AX226" s="54"/>
    </row>
    <row r="228" spans="1:50" s="62" customFormat="1" hidden="1">
      <c r="A228" s="54"/>
      <c r="B228" s="54"/>
      <c r="C228" s="54"/>
      <c r="D228" s="77"/>
      <c r="E228" s="54"/>
      <c r="F228" s="54"/>
      <c r="G228" s="142"/>
      <c r="H228" s="54"/>
      <c r="I228" s="54"/>
      <c r="J228" s="54"/>
      <c r="K228" s="54"/>
      <c r="L228" s="54"/>
      <c r="M228" s="54"/>
      <c r="N228" s="54"/>
      <c r="O228" s="54"/>
      <c r="P228" s="54"/>
      <c r="Q228" s="54"/>
      <c r="R228" s="54"/>
      <c r="S228" s="54"/>
      <c r="T228" s="54"/>
      <c r="Y228" s="54"/>
      <c r="Z228" s="54"/>
      <c r="AA228" s="54"/>
      <c r="AB228" s="54"/>
      <c r="AC228" s="54"/>
      <c r="AD228" s="54"/>
      <c r="AE228" s="54"/>
      <c r="AF228" s="54"/>
      <c r="AG228" s="54"/>
      <c r="AH228" s="54"/>
      <c r="AI228" s="54"/>
      <c r="AJ228" s="54"/>
      <c r="AK228" s="54"/>
      <c r="AL228" s="54"/>
      <c r="AM228" s="54"/>
      <c r="AN228" s="54"/>
      <c r="AO228" s="54"/>
      <c r="AP228" s="54"/>
      <c r="AQ228" s="54"/>
      <c r="AR228" s="54"/>
      <c r="AS228" s="54"/>
      <c r="AT228" s="54"/>
      <c r="AU228" s="54"/>
      <c r="AV228" s="54"/>
      <c r="AW228" s="54"/>
      <c r="AX228" s="54"/>
    </row>
    <row r="231" spans="1:50" hidden="1">
      <c r="D231" s="154"/>
      <c r="E231" s="154"/>
      <c r="F231" s="154"/>
      <c r="G231" s="154"/>
      <c r="H231" s="154"/>
      <c r="I231" s="154"/>
      <c r="J231" s="154"/>
      <c r="K231" s="154"/>
      <c r="L231" s="154"/>
      <c r="M231" s="154"/>
      <c r="N231" s="154"/>
    </row>
    <row r="232" spans="1:50" hidden="1">
      <c r="D232" s="154"/>
      <c r="E232" s="154"/>
      <c r="F232" s="154"/>
      <c r="G232" s="154"/>
      <c r="H232" s="154"/>
      <c r="I232" s="154"/>
      <c r="J232" s="154"/>
      <c r="K232" s="154"/>
      <c r="L232" s="154"/>
      <c r="M232" s="154"/>
      <c r="N232" s="154"/>
    </row>
    <row r="233" spans="1:50" hidden="1">
      <c r="D233" s="154"/>
      <c r="E233" s="154"/>
      <c r="F233" s="154"/>
      <c r="G233" s="154"/>
      <c r="H233" s="154"/>
      <c r="I233" s="154"/>
      <c r="J233" s="154"/>
      <c r="K233" s="154"/>
      <c r="L233" s="154"/>
      <c r="M233" s="154"/>
    </row>
  </sheetData>
  <mergeCells count="31">
    <mergeCell ref="A211:T211"/>
    <mergeCell ref="B180:R183"/>
    <mergeCell ref="B5:R6"/>
    <mergeCell ref="B156:R157"/>
    <mergeCell ref="D159:G159"/>
    <mergeCell ref="D174:G174"/>
    <mergeCell ref="B178:S178"/>
    <mergeCell ref="D184:E184"/>
    <mergeCell ref="D110:H110"/>
    <mergeCell ref="B112:S112"/>
    <mergeCell ref="D114:H114"/>
    <mergeCell ref="D151:H151"/>
    <mergeCell ref="D152:H152"/>
    <mergeCell ref="B154:S154"/>
    <mergeCell ref="C50:G50"/>
    <mergeCell ref="C65:G65"/>
    <mergeCell ref="B67:S67"/>
    <mergeCell ref="B69:R71"/>
    <mergeCell ref="D74:G74"/>
    <mergeCell ref="N77:P77"/>
    <mergeCell ref="C25:J25"/>
    <mergeCell ref="C26:J26"/>
    <mergeCell ref="B28:S28"/>
    <mergeCell ref="B30:R31"/>
    <mergeCell ref="C33:G33"/>
    <mergeCell ref="C48:G48"/>
    <mergeCell ref="A1:S1"/>
    <mergeCell ref="B3:S3"/>
    <mergeCell ref="C8:G8"/>
    <mergeCell ref="C23:G23"/>
    <mergeCell ref="C24:J24"/>
  </mergeCells>
  <pageMargins left="0.7" right="0.7" top="0.75" bottom="0.75" header="0.3" footer="0.3"/>
  <pageSetup scale="28" orientation="landscape" r:id="rId1"/>
  <headerFooter>
    <oddFooter xml:space="preserve">&amp;R_x000D_&amp;1#&amp;"Calibri"&amp;10&amp;K000000 Información Pública Clasificada </oddFooter>
  </headerFooter>
  <rowBreaks count="3" manualBreakCount="3">
    <brk id="66" max="24" man="1"/>
    <brk id="111" max="25" man="1"/>
    <brk id="153" max="2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1FD6F-8F79-447D-BEDE-6A81A78D60C0}">
  <sheetPr>
    <tabColor theme="8" tint="-0.249977111117893"/>
  </sheetPr>
  <dimension ref="A1:U506"/>
  <sheetViews>
    <sheetView showGridLines="0" showRowColHeaders="0" topLeftCell="A446" zoomScale="130" zoomScaleNormal="130" workbookViewId="0">
      <selection activeCell="B492" sqref="B492"/>
    </sheetView>
  </sheetViews>
  <sheetFormatPr defaultColWidth="0" defaultRowHeight="15" zeroHeight="1"/>
  <cols>
    <col min="1" max="1" width="3.7109375" style="157" customWidth="1"/>
    <col min="2" max="2" width="19.85546875" style="157" customWidth="1"/>
    <col min="3" max="3" width="14.85546875" style="157" customWidth="1"/>
    <col min="4" max="15" width="12.7109375" style="157" customWidth="1"/>
    <col min="16" max="16" width="11.42578125" style="157" customWidth="1"/>
    <col min="17" max="16384" width="11.42578125" style="157" hidden="1"/>
  </cols>
  <sheetData>
    <row r="1" spans="2:15" ht="102" customHeight="1">
      <c r="B1" s="363" t="s">
        <v>59</v>
      </c>
      <c r="C1" s="363"/>
      <c r="D1" s="363"/>
      <c r="E1" s="363"/>
      <c r="F1" s="363"/>
      <c r="G1" s="363"/>
      <c r="H1" s="363"/>
      <c r="I1" s="363"/>
      <c r="J1" s="363"/>
      <c r="K1" s="363"/>
      <c r="L1" s="363"/>
      <c r="M1" s="363"/>
      <c r="N1" s="363"/>
      <c r="O1" s="363"/>
    </row>
    <row r="2" spans="2:15" ht="41.25" customHeight="1">
      <c r="B2" s="364" t="s">
        <v>60</v>
      </c>
      <c r="C2" s="364"/>
      <c r="D2" s="364"/>
      <c r="E2" s="364"/>
      <c r="F2" s="364"/>
      <c r="G2" s="364"/>
      <c r="H2" s="364"/>
      <c r="I2" s="364"/>
      <c r="J2" s="364"/>
      <c r="K2" s="364"/>
      <c r="L2" s="364"/>
      <c r="M2" s="364"/>
      <c r="N2" s="364"/>
      <c r="O2" s="364"/>
    </row>
    <row r="3" spans="2:15"/>
    <row r="4" spans="2:15"/>
    <row r="5" spans="2:15" ht="21">
      <c r="B5" s="365" t="s">
        <v>61</v>
      </c>
      <c r="C5" s="365"/>
      <c r="D5" s="365"/>
      <c r="E5" s="365"/>
      <c r="F5" s="365"/>
      <c r="G5" s="365"/>
      <c r="H5" s="365"/>
      <c r="I5" s="365"/>
      <c r="J5" s="365"/>
      <c r="K5" s="365"/>
      <c r="L5" s="365"/>
      <c r="M5" s="365"/>
      <c r="N5" s="365"/>
      <c r="O5" s="365"/>
    </row>
    <row r="6" spans="2:15">
      <c r="B6" s="158"/>
      <c r="C6" s="158"/>
      <c r="D6" s="158"/>
      <c r="E6" s="158"/>
      <c r="F6" s="158"/>
      <c r="G6" s="158"/>
      <c r="H6" s="158"/>
      <c r="I6" s="158"/>
      <c r="J6" s="158"/>
      <c r="K6" s="158"/>
      <c r="L6" s="158"/>
      <c r="M6" s="158"/>
      <c r="N6" s="158"/>
      <c r="O6" s="158"/>
    </row>
    <row r="7" spans="2:15" ht="21">
      <c r="B7" s="362" t="s">
        <v>62</v>
      </c>
      <c r="C7" s="362"/>
      <c r="D7" s="362"/>
      <c r="E7" s="362"/>
      <c r="F7" s="362"/>
      <c r="G7" s="362"/>
      <c r="H7" s="362"/>
      <c r="I7" s="362"/>
      <c r="J7" s="362"/>
      <c r="K7" s="362"/>
      <c r="L7" s="362"/>
      <c r="M7" s="362"/>
      <c r="N7" s="362"/>
      <c r="O7" s="362"/>
    </row>
    <row r="8" spans="2:15">
      <c r="B8" s="158"/>
      <c r="C8" s="158"/>
      <c r="D8" s="158"/>
      <c r="E8" s="158"/>
      <c r="F8" s="158"/>
      <c r="G8" s="158"/>
      <c r="H8" s="158"/>
      <c r="I8" s="158"/>
      <c r="J8" s="158"/>
      <c r="K8" s="158"/>
      <c r="L8" s="158"/>
      <c r="M8" s="158"/>
      <c r="N8" s="158"/>
      <c r="O8" s="158"/>
    </row>
    <row r="9" spans="2:15" ht="73.5" customHeight="1">
      <c r="B9" s="354" t="s">
        <v>63</v>
      </c>
      <c r="C9" s="354"/>
      <c r="D9" s="354"/>
      <c r="E9" s="354"/>
      <c r="F9" s="354"/>
      <c r="G9" s="354"/>
      <c r="H9" s="354"/>
      <c r="I9" s="354"/>
      <c r="J9" s="354"/>
      <c r="K9" s="354"/>
      <c r="L9" s="354"/>
      <c r="M9" s="354"/>
      <c r="N9" s="354"/>
      <c r="O9" s="354"/>
    </row>
    <row r="10" spans="2:15">
      <c r="B10" s="158"/>
      <c r="C10" s="160"/>
      <c r="D10" s="161"/>
      <c r="E10" s="161"/>
      <c r="F10" s="161"/>
      <c r="G10" s="161"/>
      <c r="H10" s="161"/>
      <c r="I10" s="161"/>
      <c r="J10" s="161"/>
      <c r="K10" s="161"/>
      <c r="L10" s="162"/>
      <c r="M10" s="158"/>
      <c r="N10" s="158"/>
      <c r="O10" s="158"/>
    </row>
    <row r="11" spans="2:15">
      <c r="B11" s="158"/>
      <c r="C11" s="163"/>
      <c r="D11" s="158"/>
      <c r="E11" s="158"/>
      <c r="F11" s="158"/>
      <c r="G11" s="158"/>
      <c r="H11" s="158"/>
      <c r="I11" s="158"/>
      <c r="J11" s="158"/>
      <c r="K11" s="158"/>
      <c r="L11" s="164"/>
      <c r="M11" s="165"/>
      <c r="N11" s="158"/>
      <c r="O11" s="158"/>
    </row>
    <row r="12" spans="2:15">
      <c r="B12" s="158"/>
      <c r="C12" s="163"/>
      <c r="D12" s="158"/>
      <c r="E12" s="158"/>
      <c r="F12" s="158"/>
      <c r="G12" s="158"/>
      <c r="H12" s="158"/>
      <c r="I12" s="158"/>
      <c r="J12" s="158"/>
      <c r="K12" s="158"/>
      <c r="L12" s="164"/>
      <c r="M12" s="158"/>
      <c r="N12" s="158"/>
      <c r="O12" s="158"/>
    </row>
    <row r="13" spans="2:15">
      <c r="B13" s="158"/>
      <c r="C13" s="163"/>
      <c r="D13" s="158"/>
      <c r="E13" s="158"/>
      <c r="F13" s="158"/>
      <c r="G13" s="158"/>
      <c r="H13" s="158"/>
      <c r="I13" s="158"/>
      <c r="J13" s="158"/>
      <c r="K13" s="158"/>
      <c r="L13" s="164"/>
      <c r="M13" s="158"/>
      <c r="N13" s="158"/>
      <c r="O13" s="158"/>
    </row>
    <row r="14" spans="2:15">
      <c r="B14" s="158"/>
      <c r="C14" s="163"/>
      <c r="D14" s="158"/>
      <c r="E14" s="158"/>
      <c r="F14" s="158"/>
      <c r="G14" s="158"/>
      <c r="H14" s="158"/>
      <c r="I14" s="158"/>
      <c r="J14" s="158"/>
      <c r="K14" s="158"/>
      <c r="L14" s="164"/>
      <c r="M14" s="158"/>
      <c r="N14" s="158"/>
      <c r="O14" s="158"/>
    </row>
    <row r="15" spans="2:15">
      <c r="B15" s="158"/>
      <c r="C15" s="163"/>
      <c r="D15" s="158"/>
      <c r="E15" s="158"/>
      <c r="F15" s="158"/>
      <c r="G15" s="158"/>
      <c r="H15" s="158"/>
      <c r="I15" s="158"/>
      <c r="J15" s="158"/>
      <c r="K15" s="158"/>
      <c r="L15" s="164"/>
      <c r="M15" s="158"/>
      <c r="N15" s="158"/>
      <c r="O15" s="158"/>
    </row>
    <row r="16" spans="2:15">
      <c r="B16" s="158"/>
      <c r="C16" s="163"/>
      <c r="D16" s="158"/>
      <c r="E16" s="158"/>
      <c r="F16" s="158"/>
      <c r="G16" s="158"/>
      <c r="H16" s="158"/>
      <c r="I16" s="158"/>
      <c r="J16" s="158"/>
      <c r="K16" s="158"/>
      <c r="L16" s="164"/>
      <c r="M16" s="158"/>
      <c r="N16" s="158"/>
      <c r="O16" s="158"/>
    </row>
    <row r="17" spans="2:15">
      <c r="B17" s="158"/>
      <c r="C17" s="163"/>
      <c r="D17" s="158"/>
      <c r="E17" s="158"/>
      <c r="F17" s="158"/>
      <c r="G17" s="158"/>
      <c r="H17" s="158"/>
      <c r="I17" s="158"/>
      <c r="J17" s="158"/>
      <c r="K17" s="158"/>
      <c r="L17" s="164"/>
      <c r="M17" s="158"/>
      <c r="N17" s="158"/>
      <c r="O17" s="158"/>
    </row>
    <row r="18" spans="2:15">
      <c r="B18" s="158"/>
      <c r="C18" s="163"/>
      <c r="D18" s="158"/>
      <c r="E18" s="158"/>
      <c r="F18" s="158"/>
      <c r="G18" s="158"/>
      <c r="H18" s="158"/>
      <c r="I18" s="158"/>
      <c r="J18" s="158"/>
      <c r="K18" s="158"/>
      <c r="L18" s="164"/>
      <c r="M18" s="158"/>
      <c r="N18" s="158"/>
      <c r="O18" s="158"/>
    </row>
    <row r="19" spans="2:15">
      <c r="B19" s="158"/>
      <c r="C19" s="163"/>
      <c r="D19" s="158"/>
      <c r="E19" s="158"/>
      <c r="F19" s="158"/>
      <c r="G19" s="158"/>
      <c r="H19" s="158"/>
      <c r="I19" s="158"/>
      <c r="J19" s="158"/>
      <c r="K19" s="158"/>
      <c r="L19" s="164"/>
      <c r="M19" s="158"/>
      <c r="N19" s="158"/>
      <c r="O19" s="158"/>
    </row>
    <row r="20" spans="2:15">
      <c r="B20" s="158"/>
      <c r="C20" s="163"/>
      <c r="D20" s="158"/>
      <c r="E20" s="158"/>
      <c r="F20" s="158"/>
      <c r="G20" s="158"/>
      <c r="H20" s="158"/>
      <c r="I20" s="158"/>
      <c r="J20" s="158"/>
      <c r="K20" s="158"/>
      <c r="L20" s="164"/>
      <c r="M20" s="158"/>
      <c r="N20" s="158"/>
      <c r="O20" s="158"/>
    </row>
    <row r="21" spans="2:15">
      <c r="B21" s="158"/>
      <c r="C21" s="163"/>
      <c r="D21" s="158"/>
      <c r="E21" s="158"/>
      <c r="F21" s="158"/>
      <c r="G21" s="158"/>
      <c r="H21" s="158"/>
      <c r="I21" s="158"/>
      <c r="J21" s="158"/>
      <c r="K21" s="158"/>
      <c r="L21" s="164"/>
      <c r="M21" s="158"/>
      <c r="N21" s="158"/>
      <c r="O21" s="158"/>
    </row>
    <row r="22" spans="2:15">
      <c r="B22" s="158"/>
      <c r="C22" s="163"/>
      <c r="D22" s="158"/>
      <c r="E22" s="158"/>
      <c r="F22" s="158"/>
      <c r="G22" s="158"/>
      <c r="H22" s="158"/>
      <c r="I22" s="158"/>
      <c r="J22" s="158"/>
      <c r="K22" s="158"/>
      <c r="L22" s="164"/>
      <c r="M22" s="158"/>
      <c r="N22" s="158"/>
      <c r="O22" s="158"/>
    </row>
    <row r="23" spans="2:15">
      <c r="B23" s="158"/>
      <c r="C23" s="163"/>
      <c r="D23" s="158"/>
      <c r="E23" s="158"/>
      <c r="F23" s="158"/>
      <c r="G23" s="158"/>
      <c r="H23" s="158"/>
      <c r="I23" s="158"/>
      <c r="J23" s="158"/>
      <c r="K23" s="158"/>
      <c r="L23" s="164"/>
      <c r="M23" s="158"/>
      <c r="N23" s="158"/>
      <c r="O23" s="158"/>
    </row>
    <row r="24" spans="2:15">
      <c r="B24" s="158"/>
      <c r="C24" s="163"/>
      <c r="D24" s="158"/>
      <c r="E24" s="158"/>
      <c r="F24" s="158"/>
      <c r="G24" s="158"/>
      <c r="H24" s="158"/>
      <c r="I24" s="158"/>
      <c r="J24" s="158"/>
      <c r="K24" s="158"/>
      <c r="L24" s="164"/>
      <c r="M24" s="158"/>
      <c r="N24" s="158"/>
      <c r="O24" s="158"/>
    </row>
    <row r="25" spans="2:15">
      <c r="B25" s="158"/>
      <c r="C25" s="163"/>
      <c r="D25" s="158"/>
      <c r="E25" s="158"/>
      <c r="F25" s="158"/>
      <c r="G25" s="158"/>
      <c r="H25" s="158"/>
      <c r="I25" s="158"/>
      <c r="J25" s="158"/>
      <c r="K25" s="158"/>
      <c r="L25" s="164"/>
      <c r="M25" s="158"/>
      <c r="N25" s="158"/>
      <c r="O25" s="158"/>
    </row>
    <row r="26" spans="2:15">
      <c r="B26" s="158"/>
      <c r="C26" s="163"/>
      <c r="D26" s="158"/>
      <c r="E26" s="158"/>
      <c r="F26" s="158"/>
      <c r="G26" s="158"/>
      <c r="H26" s="158"/>
      <c r="I26" s="158"/>
      <c r="J26" s="158"/>
      <c r="K26" s="158"/>
      <c r="L26" s="164"/>
      <c r="M26" s="158"/>
      <c r="N26" s="158"/>
      <c r="O26" s="158"/>
    </row>
    <row r="27" spans="2:15">
      <c r="B27" s="158"/>
      <c r="C27" s="163"/>
      <c r="D27" s="158"/>
      <c r="E27" s="158"/>
      <c r="F27" s="158"/>
      <c r="G27" s="158"/>
      <c r="H27" s="158"/>
      <c r="I27" s="158"/>
      <c r="J27" s="158"/>
      <c r="K27" s="158"/>
      <c r="L27" s="164"/>
      <c r="M27" s="158"/>
      <c r="N27" s="158"/>
      <c r="O27" s="158"/>
    </row>
    <row r="28" spans="2:15">
      <c r="B28" s="158"/>
      <c r="C28" s="163"/>
      <c r="D28" s="158"/>
      <c r="E28" s="158"/>
      <c r="F28" s="158"/>
      <c r="G28" s="158"/>
      <c r="H28" s="158"/>
      <c r="I28" s="158"/>
      <c r="J28" s="158"/>
      <c r="K28" s="158"/>
      <c r="L28" s="164"/>
      <c r="M28" s="158"/>
      <c r="N28" s="158"/>
      <c r="O28" s="158"/>
    </row>
    <row r="29" spans="2:15">
      <c r="B29" s="158"/>
      <c r="C29" s="163"/>
      <c r="D29" s="158"/>
      <c r="E29" s="158"/>
      <c r="F29" s="158"/>
      <c r="G29" s="158"/>
      <c r="H29" s="158"/>
      <c r="I29" s="158"/>
      <c r="J29" s="158"/>
      <c r="K29" s="158"/>
      <c r="L29" s="164"/>
      <c r="M29" s="158"/>
      <c r="N29" s="158"/>
      <c r="O29" s="158"/>
    </row>
    <row r="30" spans="2:15">
      <c r="B30" s="158"/>
      <c r="C30" s="163"/>
      <c r="D30" s="158"/>
      <c r="E30" s="166" t="s">
        <v>64</v>
      </c>
      <c r="F30" s="166">
        <v>2024</v>
      </c>
      <c r="G30" s="166">
        <v>2025</v>
      </c>
      <c r="H30" s="166">
        <v>2026</v>
      </c>
      <c r="I30" s="158"/>
      <c r="J30" s="158"/>
      <c r="K30" s="158"/>
      <c r="L30" s="164"/>
      <c r="M30" s="158"/>
      <c r="N30" s="158"/>
      <c r="O30" s="158"/>
    </row>
    <row r="31" spans="2:15">
      <c r="B31" s="158"/>
      <c r="C31" s="167"/>
      <c r="D31" s="168"/>
      <c r="E31" s="169" t="s">
        <v>18</v>
      </c>
      <c r="F31" s="170">
        <v>324841</v>
      </c>
      <c r="G31" s="170">
        <v>398525</v>
      </c>
      <c r="H31" s="170">
        <v>210653</v>
      </c>
      <c r="I31" s="168"/>
      <c r="J31" s="168"/>
      <c r="K31" s="168"/>
      <c r="L31" s="171"/>
      <c r="M31" s="158"/>
      <c r="N31" s="158"/>
      <c r="O31" s="158"/>
    </row>
    <row r="32" spans="2:15">
      <c r="B32" s="158"/>
      <c r="C32" s="359" t="s">
        <v>65</v>
      </c>
      <c r="D32" s="360"/>
      <c r="E32" s="360"/>
      <c r="F32" s="360"/>
      <c r="G32" s="360"/>
      <c r="H32" s="360"/>
      <c r="I32" s="360"/>
      <c r="J32" s="360"/>
      <c r="K32" s="360"/>
      <c r="L32" s="361"/>
      <c r="M32" s="158"/>
      <c r="N32" s="158"/>
      <c r="O32" s="158"/>
    </row>
    <row r="33" spans="2:15">
      <c r="B33" s="158"/>
      <c r="C33" s="158"/>
      <c r="D33" s="158"/>
      <c r="E33" s="158"/>
      <c r="F33" s="158"/>
      <c r="G33" s="158"/>
      <c r="H33" s="158"/>
      <c r="I33" s="158"/>
      <c r="J33" s="158"/>
      <c r="K33" s="158"/>
      <c r="L33" s="158"/>
      <c r="M33" s="158"/>
      <c r="N33" s="158"/>
      <c r="O33" s="158"/>
    </row>
    <row r="34" spans="2:15" ht="38.25" customHeight="1">
      <c r="B34" s="354" t="s">
        <v>66</v>
      </c>
      <c r="C34" s="354"/>
      <c r="D34" s="354"/>
      <c r="E34" s="354"/>
      <c r="F34" s="354"/>
      <c r="G34" s="354"/>
      <c r="H34" s="354"/>
      <c r="I34" s="354"/>
      <c r="J34" s="354"/>
      <c r="K34" s="354"/>
      <c r="L34" s="354"/>
      <c r="M34" s="354"/>
      <c r="N34" s="354"/>
    </row>
    <row r="35" spans="2:15">
      <c r="B35" s="158"/>
      <c r="C35" s="158"/>
      <c r="D35" s="158"/>
      <c r="E35" s="158"/>
      <c r="F35" s="158"/>
      <c r="G35" s="158"/>
      <c r="H35" s="158"/>
      <c r="I35" s="158"/>
      <c r="J35" s="158"/>
      <c r="K35" s="158"/>
      <c r="L35" s="158"/>
      <c r="M35" s="158"/>
      <c r="N35" s="158"/>
    </row>
    <row r="36" spans="2:15">
      <c r="B36" s="355" t="s">
        <v>67</v>
      </c>
      <c r="C36" s="355"/>
      <c r="D36" s="355"/>
      <c r="E36" s="355"/>
      <c r="F36" s="355"/>
      <c r="G36" s="355"/>
      <c r="H36" s="355"/>
      <c r="I36" s="355"/>
      <c r="J36" s="355"/>
      <c r="K36" s="355"/>
      <c r="L36" s="355"/>
      <c r="M36" s="355"/>
      <c r="N36" s="355"/>
    </row>
    <row r="37" spans="2:15" ht="15" customHeight="1">
      <c r="B37" s="356" t="s">
        <v>64</v>
      </c>
      <c r="C37" s="358" t="s">
        <v>68</v>
      </c>
      <c r="D37" s="358"/>
      <c r="E37" s="358"/>
      <c r="F37" s="358"/>
      <c r="G37" s="358"/>
      <c r="H37" s="358"/>
      <c r="I37" s="358"/>
      <c r="J37" s="358"/>
      <c r="K37" s="358"/>
      <c r="L37" s="358"/>
      <c r="M37" s="358"/>
      <c r="N37" s="358"/>
    </row>
    <row r="38" spans="2:15" ht="24.75" thickBot="1">
      <c r="B38" s="357"/>
      <c r="C38" s="172" t="s">
        <v>69</v>
      </c>
      <c r="D38" s="172" t="s">
        <v>70</v>
      </c>
      <c r="E38" s="172" t="s">
        <v>71</v>
      </c>
      <c r="F38" s="172" t="s">
        <v>72</v>
      </c>
      <c r="G38" s="172" t="s">
        <v>73</v>
      </c>
      <c r="H38" s="172" t="s">
        <v>74</v>
      </c>
      <c r="I38" s="172" t="s">
        <v>75</v>
      </c>
      <c r="J38" s="172" t="s">
        <v>76</v>
      </c>
      <c r="K38" s="172" t="s">
        <v>77</v>
      </c>
      <c r="L38" s="172" t="s">
        <v>78</v>
      </c>
      <c r="M38" s="172" t="s">
        <v>79</v>
      </c>
      <c r="N38" s="173" t="s">
        <v>80</v>
      </c>
    </row>
    <row r="39" spans="2:15">
      <c r="B39" s="174">
        <v>2024</v>
      </c>
      <c r="C39" s="175">
        <v>269393</v>
      </c>
      <c r="D39" s="175">
        <v>29332</v>
      </c>
      <c r="E39" s="175">
        <v>7004</v>
      </c>
      <c r="F39" s="175">
        <v>7824</v>
      </c>
      <c r="G39" s="175">
        <v>7708</v>
      </c>
      <c r="H39" s="175">
        <v>2877</v>
      </c>
      <c r="I39" s="175">
        <v>0</v>
      </c>
      <c r="J39" s="175">
        <v>363</v>
      </c>
      <c r="K39" s="175">
        <v>249</v>
      </c>
      <c r="L39" s="175">
        <v>37</v>
      </c>
      <c r="M39" s="175">
        <v>54</v>
      </c>
      <c r="N39" s="176">
        <f>SUM(C39:M39)</f>
        <v>324841</v>
      </c>
    </row>
    <row r="40" spans="2:15">
      <c r="B40" s="174">
        <v>2025</v>
      </c>
      <c r="C40" s="175">
        <v>341130</v>
      </c>
      <c r="D40" s="175">
        <v>33683</v>
      </c>
      <c r="E40" s="175">
        <v>7076</v>
      </c>
      <c r="F40" s="175">
        <v>6583</v>
      </c>
      <c r="G40" s="175">
        <v>6054</v>
      </c>
      <c r="H40" s="175">
        <v>2846</v>
      </c>
      <c r="I40" s="175">
        <v>463</v>
      </c>
      <c r="J40" s="175">
        <v>375</v>
      </c>
      <c r="K40" s="175">
        <v>202</v>
      </c>
      <c r="L40" s="175">
        <v>57</v>
      </c>
      <c r="M40" s="175">
        <v>56</v>
      </c>
      <c r="N40" s="176">
        <f>SUM(C40:M40)</f>
        <v>398525</v>
      </c>
    </row>
    <row r="41" spans="2:15">
      <c r="B41" s="174">
        <v>2026</v>
      </c>
      <c r="C41" s="175">
        <v>179099</v>
      </c>
      <c r="D41" s="175">
        <v>20733</v>
      </c>
      <c r="E41" s="175">
        <v>2802</v>
      </c>
      <c r="F41" s="175">
        <v>3049</v>
      </c>
      <c r="G41" s="175">
        <v>2861</v>
      </c>
      <c r="H41" s="175">
        <v>1318</v>
      </c>
      <c r="I41" s="175">
        <v>359</v>
      </c>
      <c r="J41" s="175">
        <v>222</v>
      </c>
      <c r="K41" s="175">
        <v>59</v>
      </c>
      <c r="L41" s="175">
        <v>54</v>
      </c>
      <c r="M41" s="175">
        <v>97</v>
      </c>
      <c r="N41" s="176">
        <f>SUM(C41:M41)</f>
        <v>210653</v>
      </c>
    </row>
    <row r="42" spans="2:15">
      <c r="B42" s="359" t="s">
        <v>65</v>
      </c>
      <c r="C42" s="360"/>
      <c r="D42" s="360"/>
      <c r="E42" s="360"/>
      <c r="F42" s="360"/>
      <c r="G42" s="360"/>
      <c r="H42" s="360"/>
      <c r="I42" s="360"/>
      <c r="J42" s="360"/>
      <c r="K42" s="360"/>
      <c r="L42" s="360"/>
      <c r="M42" s="360"/>
      <c r="N42" s="361"/>
    </row>
    <row r="43" spans="2:15">
      <c r="B43" s="177"/>
    </row>
    <row r="44" spans="2:15">
      <c r="B44" s="158"/>
      <c r="C44" s="158"/>
      <c r="D44" s="158"/>
      <c r="E44" s="158"/>
      <c r="F44" s="158"/>
      <c r="G44" s="158"/>
      <c r="H44" s="158"/>
      <c r="I44" s="158"/>
      <c r="J44" s="158"/>
      <c r="K44" s="158"/>
      <c r="L44" s="158"/>
      <c r="M44" s="158"/>
      <c r="N44" s="158"/>
      <c r="O44" s="158"/>
    </row>
    <row r="45" spans="2:15" ht="21">
      <c r="B45" s="362" t="s">
        <v>81</v>
      </c>
      <c r="C45" s="362"/>
      <c r="D45" s="362"/>
      <c r="E45" s="362"/>
      <c r="F45" s="362"/>
      <c r="G45" s="362"/>
      <c r="H45" s="362"/>
      <c r="I45" s="362"/>
      <c r="J45" s="362"/>
      <c r="K45" s="362"/>
      <c r="L45" s="362"/>
      <c r="M45" s="362"/>
      <c r="N45" s="362"/>
      <c r="O45" s="362"/>
    </row>
    <row r="46" spans="2:15">
      <c r="B46" s="158"/>
      <c r="C46" s="158"/>
      <c r="D46" s="158"/>
      <c r="E46" s="158"/>
      <c r="F46" s="158"/>
      <c r="G46" s="158"/>
      <c r="H46" s="158"/>
      <c r="I46" s="158"/>
      <c r="J46" s="158"/>
      <c r="K46" s="158"/>
      <c r="L46" s="158"/>
      <c r="M46" s="158"/>
      <c r="N46" s="158"/>
      <c r="O46" s="158"/>
    </row>
    <row r="47" spans="2:15" ht="74.25" customHeight="1">
      <c r="B47" s="354" t="s">
        <v>82</v>
      </c>
      <c r="C47" s="354"/>
      <c r="D47" s="354"/>
      <c r="E47" s="354"/>
      <c r="F47" s="354"/>
      <c r="G47" s="354"/>
      <c r="H47" s="354"/>
      <c r="I47" s="354"/>
      <c r="J47" s="354"/>
      <c r="K47" s="354"/>
      <c r="L47" s="354"/>
      <c r="M47" s="354"/>
      <c r="N47" s="354"/>
      <c r="O47" s="354"/>
    </row>
    <row r="48" spans="2:15">
      <c r="B48" s="159"/>
      <c r="C48" s="159"/>
      <c r="D48" s="159"/>
      <c r="E48" s="159"/>
      <c r="F48" s="159"/>
      <c r="G48" s="159"/>
      <c r="H48" s="159"/>
      <c r="I48" s="159"/>
      <c r="J48" s="159"/>
      <c r="K48" s="159"/>
      <c r="L48" s="159"/>
      <c r="M48" s="159"/>
      <c r="N48" s="159"/>
      <c r="O48" s="159"/>
    </row>
    <row r="49" spans="2:15">
      <c r="B49" s="158"/>
      <c r="C49" s="160"/>
      <c r="D49" s="161"/>
      <c r="E49" s="161"/>
      <c r="F49" s="161"/>
      <c r="G49" s="161"/>
      <c r="H49" s="161"/>
      <c r="I49" s="161"/>
      <c r="J49" s="161"/>
      <c r="K49" s="161"/>
      <c r="L49" s="162"/>
      <c r="M49" s="158"/>
      <c r="N49" s="158"/>
      <c r="O49" s="158"/>
    </row>
    <row r="50" spans="2:15">
      <c r="B50" s="158"/>
      <c r="C50" s="163"/>
      <c r="D50" s="158"/>
      <c r="E50" s="158"/>
      <c r="F50" s="158"/>
      <c r="G50" s="158"/>
      <c r="H50" s="158"/>
      <c r="I50" s="158"/>
      <c r="J50" s="158"/>
      <c r="K50" s="158"/>
      <c r="L50" s="164"/>
      <c r="M50" s="165"/>
      <c r="N50" s="158"/>
      <c r="O50" s="158"/>
    </row>
    <row r="51" spans="2:15">
      <c r="B51" s="158"/>
      <c r="C51" s="163"/>
      <c r="D51" s="158"/>
      <c r="E51" s="158"/>
      <c r="F51" s="158"/>
      <c r="G51" s="158"/>
      <c r="H51" s="158"/>
      <c r="I51" s="158"/>
      <c r="J51" s="158"/>
      <c r="K51" s="158"/>
      <c r="L51" s="164"/>
      <c r="M51" s="158"/>
      <c r="N51" s="158"/>
      <c r="O51" s="158"/>
    </row>
    <row r="52" spans="2:15">
      <c r="B52" s="158"/>
      <c r="C52" s="163"/>
      <c r="D52" s="158"/>
      <c r="E52" s="158"/>
      <c r="F52" s="158"/>
      <c r="G52" s="158"/>
      <c r="H52" s="158"/>
      <c r="I52" s="158"/>
      <c r="J52" s="158"/>
      <c r="K52" s="158"/>
      <c r="L52" s="164"/>
      <c r="M52" s="158"/>
      <c r="N52" s="158"/>
      <c r="O52" s="158"/>
    </row>
    <row r="53" spans="2:15">
      <c r="B53" s="158"/>
      <c r="C53" s="163"/>
      <c r="D53" s="158"/>
      <c r="E53" s="158"/>
      <c r="F53" s="158"/>
      <c r="G53" s="158"/>
      <c r="H53" s="158"/>
      <c r="I53" s="158"/>
      <c r="J53" s="158"/>
      <c r="K53" s="158"/>
      <c r="L53" s="164"/>
      <c r="M53" s="158"/>
      <c r="N53" s="158"/>
      <c r="O53" s="158"/>
    </row>
    <row r="54" spans="2:15">
      <c r="B54" s="158"/>
      <c r="C54" s="163"/>
      <c r="D54" s="158"/>
      <c r="E54" s="158"/>
      <c r="F54" s="158"/>
      <c r="G54" s="158"/>
      <c r="H54" s="158"/>
      <c r="I54" s="158"/>
      <c r="J54" s="158"/>
      <c r="K54" s="158"/>
      <c r="L54" s="164"/>
      <c r="M54" s="158"/>
      <c r="N54" s="158"/>
      <c r="O54" s="158"/>
    </row>
    <row r="55" spans="2:15">
      <c r="B55" s="158"/>
      <c r="C55" s="163"/>
      <c r="D55" s="158"/>
      <c r="E55" s="158"/>
      <c r="F55" s="158"/>
      <c r="G55" s="158"/>
      <c r="H55" s="158"/>
      <c r="I55" s="158"/>
      <c r="J55" s="158"/>
      <c r="K55" s="158"/>
      <c r="L55" s="164"/>
      <c r="M55" s="158"/>
      <c r="N55" s="158"/>
      <c r="O55" s="158"/>
    </row>
    <row r="56" spans="2:15">
      <c r="B56" s="158"/>
      <c r="C56" s="163"/>
      <c r="D56" s="158"/>
      <c r="E56" s="158"/>
      <c r="F56" s="158"/>
      <c r="G56" s="158"/>
      <c r="H56" s="158"/>
      <c r="I56" s="158"/>
      <c r="J56" s="158"/>
      <c r="K56" s="158"/>
      <c r="L56" s="164"/>
      <c r="M56" s="158"/>
      <c r="N56" s="158"/>
      <c r="O56" s="158"/>
    </row>
    <row r="57" spans="2:15">
      <c r="B57" s="158"/>
      <c r="C57" s="163"/>
      <c r="D57" s="158"/>
      <c r="E57" s="158"/>
      <c r="F57" s="158"/>
      <c r="G57" s="158"/>
      <c r="H57" s="158"/>
      <c r="I57" s="158"/>
      <c r="J57" s="158"/>
      <c r="K57" s="158"/>
      <c r="L57" s="164"/>
      <c r="M57" s="158"/>
      <c r="N57" s="158"/>
      <c r="O57" s="158"/>
    </row>
    <row r="58" spans="2:15">
      <c r="B58" s="158"/>
      <c r="C58" s="163"/>
      <c r="D58" s="158"/>
      <c r="E58" s="158"/>
      <c r="F58" s="158"/>
      <c r="G58" s="158"/>
      <c r="H58" s="158"/>
      <c r="I58" s="158"/>
      <c r="J58" s="158"/>
      <c r="K58" s="158"/>
      <c r="L58" s="164"/>
      <c r="M58" s="158"/>
      <c r="N58" s="158"/>
      <c r="O58" s="158"/>
    </row>
    <row r="59" spans="2:15">
      <c r="B59" s="158"/>
      <c r="C59" s="163"/>
      <c r="D59" s="158"/>
      <c r="E59" s="158"/>
      <c r="F59" s="158"/>
      <c r="G59" s="158"/>
      <c r="H59" s="158"/>
      <c r="I59" s="158"/>
      <c r="J59" s="158"/>
      <c r="K59" s="158"/>
      <c r="L59" s="164"/>
      <c r="M59" s="158"/>
      <c r="N59" s="158"/>
      <c r="O59" s="158"/>
    </row>
    <row r="60" spans="2:15">
      <c r="B60" s="158"/>
      <c r="C60" s="163"/>
      <c r="D60" s="158"/>
      <c r="E60" s="158"/>
      <c r="F60" s="158"/>
      <c r="G60" s="158"/>
      <c r="H60" s="158"/>
      <c r="I60" s="158"/>
      <c r="J60" s="158"/>
      <c r="K60" s="158"/>
      <c r="L60" s="164"/>
      <c r="M60" s="158"/>
      <c r="N60" s="158"/>
      <c r="O60" s="158"/>
    </row>
    <row r="61" spans="2:15">
      <c r="B61" s="158"/>
      <c r="C61" s="163"/>
      <c r="D61" s="158"/>
      <c r="E61" s="158"/>
      <c r="F61" s="158"/>
      <c r="G61" s="158"/>
      <c r="H61" s="158"/>
      <c r="I61" s="158"/>
      <c r="J61" s="158"/>
      <c r="K61" s="158"/>
      <c r="L61" s="164"/>
      <c r="M61" s="158"/>
      <c r="N61" s="158"/>
      <c r="O61" s="158"/>
    </row>
    <row r="62" spans="2:15">
      <c r="B62" s="158"/>
      <c r="C62" s="163"/>
      <c r="D62" s="158"/>
      <c r="E62" s="158"/>
      <c r="F62" s="158"/>
      <c r="G62" s="158"/>
      <c r="H62" s="158"/>
      <c r="I62" s="158"/>
      <c r="J62" s="158"/>
      <c r="K62" s="158"/>
      <c r="L62" s="164"/>
      <c r="M62" s="158"/>
      <c r="N62" s="158"/>
      <c r="O62" s="158"/>
    </row>
    <row r="63" spans="2:15">
      <c r="B63" s="158"/>
      <c r="C63" s="163"/>
      <c r="D63" s="158"/>
      <c r="E63" s="158"/>
      <c r="F63" s="158"/>
      <c r="G63" s="158"/>
      <c r="H63" s="158"/>
      <c r="I63" s="158"/>
      <c r="J63" s="158"/>
      <c r="K63" s="158"/>
      <c r="L63" s="164"/>
      <c r="M63" s="158"/>
      <c r="N63" s="158"/>
      <c r="O63" s="158"/>
    </row>
    <row r="64" spans="2:15">
      <c r="B64" s="158"/>
      <c r="C64" s="163"/>
      <c r="D64" s="158"/>
      <c r="E64" s="158"/>
      <c r="F64" s="158"/>
      <c r="G64" s="158"/>
      <c r="H64" s="158"/>
      <c r="I64" s="158"/>
      <c r="J64" s="158"/>
      <c r="K64" s="158"/>
      <c r="L64" s="164"/>
      <c r="M64" s="158"/>
      <c r="N64" s="158"/>
      <c r="O64" s="158"/>
    </row>
    <row r="65" spans="2:15">
      <c r="B65" s="158"/>
      <c r="C65" s="163"/>
      <c r="D65" s="158"/>
      <c r="E65" s="158"/>
      <c r="F65" s="158"/>
      <c r="G65" s="158"/>
      <c r="H65" s="158"/>
      <c r="I65" s="158"/>
      <c r="J65" s="158"/>
      <c r="K65" s="158"/>
      <c r="L65" s="164"/>
      <c r="M65" s="158"/>
      <c r="N65" s="158"/>
      <c r="O65" s="158"/>
    </row>
    <row r="66" spans="2:15">
      <c r="B66" s="158"/>
      <c r="C66" s="163"/>
      <c r="D66" s="158"/>
      <c r="E66" s="158"/>
      <c r="F66" s="158"/>
      <c r="G66" s="158"/>
      <c r="H66" s="158"/>
      <c r="I66" s="158"/>
      <c r="J66" s="158"/>
      <c r="K66" s="158"/>
      <c r="L66" s="164"/>
      <c r="M66" s="158"/>
      <c r="N66" s="158"/>
      <c r="O66" s="158"/>
    </row>
    <row r="67" spans="2:15">
      <c r="B67" s="158"/>
      <c r="C67" s="163"/>
      <c r="D67" s="158"/>
      <c r="E67" s="158"/>
      <c r="F67" s="158"/>
      <c r="G67" s="158"/>
      <c r="H67" s="158"/>
      <c r="I67" s="158"/>
      <c r="J67" s="158"/>
      <c r="K67" s="158"/>
      <c r="L67" s="164"/>
      <c r="M67" s="158"/>
      <c r="N67" s="158"/>
      <c r="O67" s="158"/>
    </row>
    <row r="68" spans="2:15">
      <c r="B68" s="158"/>
      <c r="C68" s="163"/>
      <c r="D68" s="158"/>
      <c r="E68" s="158"/>
      <c r="F68" s="158"/>
      <c r="G68" s="158"/>
      <c r="H68" s="158"/>
      <c r="I68" s="158"/>
      <c r="J68" s="158"/>
      <c r="K68" s="158"/>
      <c r="L68" s="164"/>
      <c r="M68" s="158"/>
      <c r="N68" s="158"/>
      <c r="O68" s="158"/>
    </row>
    <row r="69" spans="2:15">
      <c r="B69" s="158"/>
      <c r="C69" s="163"/>
      <c r="D69" s="158"/>
      <c r="E69" s="166" t="s">
        <v>64</v>
      </c>
      <c r="F69" s="166">
        <v>2024</v>
      </c>
      <c r="G69" s="166">
        <v>2025</v>
      </c>
      <c r="H69" s="166">
        <v>2026</v>
      </c>
      <c r="I69" s="158"/>
      <c r="J69" s="158"/>
      <c r="K69" s="158"/>
      <c r="L69" s="164"/>
      <c r="M69" s="158"/>
      <c r="N69" s="158"/>
      <c r="O69" s="158"/>
    </row>
    <row r="70" spans="2:15">
      <c r="B70" s="158"/>
      <c r="C70" s="167"/>
      <c r="D70" s="168"/>
      <c r="E70" s="169" t="s">
        <v>18</v>
      </c>
      <c r="F70" s="170">
        <v>318275</v>
      </c>
      <c r="G70" s="170">
        <v>385000</v>
      </c>
      <c r="H70" s="170">
        <v>206104</v>
      </c>
      <c r="I70" s="168"/>
      <c r="J70" s="168"/>
      <c r="K70" s="168"/>
      <c r="L70" s="171"/>
      <c r="M70" s="158"/>
      <c r="N70" s="158"/>
      <c r="O70" s="158"/>
    </row>
    <row r="71" spans="2:15">
      <c r="B71" s="158"/>
      <c r="C71" s="359" t="s">
        <v>65</v>
      </c>
      <c r="D71" s="360"/>
      <c r="E71" s="360"/>
      <c r="F71" s="360"/>
      <c r="G71" s="360"/>
      <c r="H71" s="360"/>
      <c r="I71" s="360"/>
      <c r="J71" s="360"/>
      <c r="K71" s="360"/>
      <c r="L71" s="361"/>
      <c r="M71" s="158"/>
      <c r="N71" s="158"/>
      <c r="O71" s="158"/>
    </row>
    <row r="72" spans="2:15">
      <c r="B72" s="158"/>
      <c r="C72" s="158"/>
      <c r="D72" s="158"/>
      <c r="E72" s="158"/>
      <c r="F72" s="158"/>
      <c r="G72" s="158"/>
      <c r="H72" s="158"/>
      <c r="I72" s="158"/>
      <c r="J72" s="158"/>
      <c r="K72" s="158"/>
      <c r="L72" s="158"/>
      <c r="M72" s="158"/>
      <c r="N72" s="158"/>
      <c r="O72" s="158"/>
    </row>
    <row r="73" spans="2:15"/>
    <row r="74" spans="2:15" ht="21">
      <c r="B74" s="365" t="s">
        <v>83</v>
      </c>
      <c r="C74" s="365"/>
      <c r="D74" s="365"/>
      <c r="E74" s="365"/>
      <c r="F74" s="365"/>
      <c r="G74" s="365"/>
      <c r="H74" s="365"/>
      <c r="I74" s="365"/>
      <c r="J74" s="365"/>
      <c r="K74" s="365"/>
      <c r="L74" s="365"/>
      <c r="M74" s="365"/>
      <c r="N74" s="365"/>
      <c r="O74" s="365"/>
    </row>
    <row r="75" spans="2:15"/>
    <row r="76" spans="2:15" ht="21">
      <c r="B76" s="362" t="s">
        <v>84</v>
      </c>
      <c r="C76" s="362"/>
      <c r="D76" s="362"/>
      <c r="E76" s="362"/>
      <c r="F76" s="362"/>
      <c r="G76" s="362"/>
      <c r="H76" s="362"/>
      <c r="I76" s="362"/>
      <c r="J76" s="362"/>
      <c r="K76" s="362"/>
      <c r="L76" s="362"/>
      <c r="M76" s="362"/>
      <c r="N76" s="362"/>
      <c r="O76" s="362"/>
    </row>
    <row r="77" spans="2:15"/>
    <row r="78" spans="2:15">
      <c r="B78" s="368" t="s">
        <v>85</v>
      </c>
      <c r="C78" s="368"/>
      <c r="D78" s="368"/>
      <c r="E78" s="368"/>
      <c r="F78" s="368"/>
      <c r="G78" s="368"/>
      <c r="H78" s="368"/>
      <c r="I78" s="368"/>
      <c r="J78" s="368"/>
      <c r="K78" s="368"/>
      <c r="L78" s="368"/>
      <c r="M78" s="368"/>
      <c r="N78" s="368"/>
      <c r="O78" s="368"/>
    </row>
    <row r="79" spans="2:15"/>
    <row r="80" spans="2:15">
      <c r="B80" s="369" t="s">
        <v>86</v>
      </c>
      <c r="C80" s="370"/>
      <c r="D80" s="370"/>
      <c r="E80" s="370"/>
      <c r="F80" s="371"/>
    </row>
    <row r="81" spans="2:12">
      <c r="B81" s="178" t="s">
        <v>31</v>
      </c>
      <c r="C81" s="179" t="s">
        <v>87</v>
      </c>
      <c r="D81" s="179" t="s">
        <v>88</v>
      </c>
      <c r="E81" s="179" t="s">
        <v>89</v>
      </c>
      <c r="F81" s="179" t="s">
        <v>90</v>
      </c>
    </row>
    <row r="82" spans="2:12">
      <c r="B82" s="180" t="s">
        <v>6</v>
      </c>
      <c r="C82" s="181">
        <v>23171</v>
      </c>
      <c r="D82" s="181">
        <v>31800</v>
      </c>
      <c r="E82" s="181">
        <f>D82-C82</f>
        <v>8629</v>
      </c>
      <c r="F82" s="182">
        <f>E82/C82</f>
        <v>0.37240516162444437</v>
      </c>
      <c r="G82" s="183"/>
    </row>
    <row r="83" spans="2:12">
      <c r="B83" s="180" t="s">
        <v>7</v>
      </c>
      <c r="C83" s="184">
        <v>25602</v>
      </c>
      <c r="D83" s="184">
        <v>32042</v>
      </c>
      <c r="E83" s="181">
        <f t="shared" ref="E83:E87" si="0">D83-C83</f>
        <v>6440</v>
      </c>
      <c r="F83" s="182">
        <f t="shared" ref="F83:F87" si="1">E83/C83</f>
        <v>0.25154284821498318</v>
      </c>
    </row>
    <row r="84" spans="2:12">
      <c r="B84" s="180" t="s">
        <v>8</v>
      </c>
      <c r="C84" s="184">
        <v>24011</v>
      </c>
      <c r="D84" s="184">
        <v>36501</v>
      </c>
      <c r="E84" s="181">
        <f t="shared" si="0"/>
        <v>12490</v>
      </c>
      <c r="F84" s="182">
        <f t="shared" si="1"/>
        <v>0.52017825163466747</v>
      </c>
    </row>
    <row r="85" spans="2:12">
      <c r="B85" s="180" t="s">
        <v>9</v>
      </c>
      <c r="C85" s="184">
        <v>25944</v>
      </c>
      <c r="D85" s="184">
        <v>42128</v>
      </c>
      <c r="E85" s="181">
        <f t="shared" si="0"/>
        <v>16184</v>
      </c>
      <c r="F85" s="182">
        <f t="shared" si="1"/>
        <v>0.62380511871723709</v>
      </c>
    </row>
    <row r="86" spans="2:12">
      <c r="B86" s="180" t="s">
        <v>10</v>
      </c>
      <c r="C86" s="184">
        <v>33868</v>
      </c>
      <c r="D86" s="184">
        <v>33750</v>
      </c>
      <c r="E86" s="181">
        <f t="shared" si="0"/>
        <v>-118</v>
      </c>
      <c r="F86" s="182">
        <f t="shared" si="1"/>
        <v>-3.484114798629975E-3</v>
      </c>
    </row>
    <row r="87" spans="2:12">
      <c r="B87" s="180" t="s">
        <v>11</v>
      </c>
      <c r="C87" s="184">
        <v>29123</v>
      </c>
      <c r="D87" s="184">
        <v>34432</v>
      </c>
      <c r="E87" s="181">
        <f t="shared" si="0"/>
        <v>5309</v>
      </c>
      <c r="F87" s="182">
        <f t="shared" si="1"/>
        <v>0.18229577996772311</v>
      </c>
    </row>
    <row r="88" spans="2:12">
      <c r="B88" s="180" t="s">
        <v>12</v>
      </c>
      <c r="C88" s="184"/>
      <c r="D88" s="184"/>
      <c r="E88" s="181"/>
      <c r="F88" s="182"/>
    </row>
    <row r="89" spans="2:12">
      <c r="B89" s="180" t="s">
        <v>13</v>
      </c>
      <c r="C89" s="184"/>
      <c r="D89" s="184"/>
      <c r="E89" s="181"/>
      <c r="F89" s="182"/>
    </row>
    <row r="90" spans="2:12">
      <c r="B90" s="180" t="s">
        <v>14</v>
      </c>
      <c r="C90" s="184"/>
      <c r="D90" s="184"/>
      <c r="E90" s="181"/>
      <c r="F90" s="182"/>
    </row>
    <row r="91" spans="2:12">
      <c r="B91" s="180" t="s">
        <v>15</v>
      </c>
      <c r="C91" s="184"/>
      <c r="D91" s="184"/>
      <c r="E91" s="181"/>
      <c r="F91" s="182"/>
    </row>
    <row r="92" spans="2:12">
      <c r="B92" s="180" t="s">
        <v>16</v>
      </c>
      <c r="C92" s="184"/>
      <c r="D92" s="184"/>
      <c r="E92" s="181"/>
      <c r="F92" s="182"/>
    </row>
    <row r="93" spans="2:12">
      <c r="B93" s="180" t="s">
        <v>17</v>
      </c>
      <c r="C93" s="184"/>
      <c r="D93" s="184"/>
      <c r="E93" s="181"/>
      <c r="F93" s="182"/>
    </row>
    <row r="94" spans="2:12">
      <c r="B94" s="185" t="s">
        <v>18</v>
      </c>
      <c r="C94" s="186">
        <f>SUM(C82:C93)</f>
        <v>161719</v>
      </c>
      <c r="D94" s="186">
        <f>SUM(D82:D93)</f>
        <v>210653</v>
      </c>
      <c r="E94" s="186">
        <f t="shared" ref="E94" si="2">D94-C94</f>
        <v>48934</v>
      </c>
      <c r="F94" s="187">
        <f>E94/C94</f>
        <v>0.30258658537339461</v>
      </c>
      <c r="H94" s="177"/>
    </row>
    <row r="95" spans="2:12">
      <c r="B95" s="188" t="s">
        <v>65</v>
      </c>
      <c r="C95" s="189"/>
      <c r="D95" s="189"/>
      <c r="E95" s="189"/>
      <c r="F95" s="190"/>
      <c r="H95" s="191" t="s">
        <v>65</v>
      </c>
      <c r="I95" s="192"/>
      <c r="J95" s="192"/>
      <c r="K95" s="192"/>
      <c r="L95" s="192"/>
    </row>
    <row r="96" spans="2:12"/>
    <row r="97" spans="2:15" ht="42" customHeight="1">
      <c r="B97" s="366" t="s">
        <v>91</v>
      </c>
      <c r="C97" s="366"/>
      <c r="D97" s="366"/>
      <c r="E97" s="366"/>
      <c r="F97" s="366"/>
      <c r="G97" s="366"/>
      <c r="H97" s="366"/>
      <c r="I97" s="366"/>
      <c r="J97" s="366"/>
      <c r="K97" s="366"/>
      <c r="L97" s="366"/>
      <c r="M97" s="366"/>
      <c r="N97" s="366"/>
      <c r="O97" s="194"/>
    </row>
    <row r="98" spans="2:15">
      <c r="B98" s="193"/>
      <c r="C98" s="193"/>
      <c r="D98" s="193"/>
      <c r="E98" s="193"/>
      <c r="F98" s="193"/>
      <c r="G98" s="193"/>
      <c r="H98" s="193"/>
      <c r="I98" s="193"/>
      <c r="J98" s="193"/>
      <c r="K98" s="193"/>
      <c r="L98" s="193"/>
      <c r="M98" s="193"/>
      <c r="N98" s="193"/>
      <c r="O98" s="194"/>
    </row>
    <row r="99" spans="2:15">
      <c r="B99" s="355" t="s">
        <v>92</v>
      </c>
      <c r="C99" s="355"/>
      <c r="D99" s="355"/>
      <c r="E99" s="355"/>
      <c r="F99" s="355"/>
      <c r="G99" s="355"/>
      <c r="H99" s="355"/>
      <c r="I99" s="355"/>
      <c r="J99" s="355"/>
      <c r="K99" s="355"/>
      <c r="L99" s="355"/>
      <c r="M99" s="355"/>
      <c r="N99" s="355"/>
    </row>
    <row r="100" spans="2:15">
      <c r="B100" s="356" t="s">
        <v>93</v>
      </c>
      <c r="C100" s="358" t="s">
        <v>68</v>
      </c>
      <c r="D100" s="358"/>
      <c r="E100" s="358"/>
      <c r="F100" s="358"/>
      <c r="G100" s="358"/>
      <c r="H100" s="358"/>
      <c r="I100" s="358"/>
      <c r="J100" s="358"/>
      <c r="K100" s="358"/>
      <c r="L100" s="358"/>
      <c r="M100" s="358"/>
      <c r="N100" s="358"/>
    </row>
    <row r="101" spans="2:15" ht="24.75" thickBot="1">
      <c r="B101" s="357"/>
      <c r="C101" s="172" t="s">
        <v>69</v>
      </c>
      <c r="D101" s="172" t="s">
        <v>70</v>
      </c>
      <c r="E101" s="172" t="s">
        <v>71</v>
      </c>
      <c r="F101" s="172" t="s">
        <v>72</v>
      </c>
      <c r="G101" s="172" t="s">
        <v>73</v>
      </c>
      <c r="H101" s="172" t="s">
        <v>74</v>
      </c>
      <c r="I101" s="172" t="s">
        <v>75</v>
      </c>
      <c r="J101" s="172" t="s">
        <v>76</v>
      </c>
      <c r="K101" s="172" t="s">
        <v>77</v>
      </c>
      <c r="L101" s="172" t="s">
        <v>78</v>
      </c>
      <c r="M101" s="172" t="s">
        <v>79</v>
      </c>
      <c r="N101" s="173" t="s">
        <v>80</v>
      </c>
    </row>
    <row r="102" spans="2:15">
      <c r="B102" s="195" t="s">
        <v>94</v>
      </c>
      <c r="C102" s="196">
        <v>19987</v>
      </c>
      <c r="D102" s="196">
        <v>2037</v>
      </c>
      <c r="E102" s="196">
        <v>442</v>
      </c>
      <c r="F102" s="196">
        <v>63</v>
      </c>
      <c r="G102" s="196">
        <v>416</v>
      </c>
      <c r="H102" s="196">
        <v>181</v>
      </c>
      <c r="I102" s="196">
        <v>0</v>
      </c>
      <c r="J102" s="196">
        <v>29</v>
      </c>
      <c r="K102" s="196">
        <v>10</v>
      </c>
      <c r="L102" s="196">
        <v>4</v>
      </c>
      <c r="M102" s="196">
        <v>2</v>
      </c>
      <c r="N102" s="197">
        <f>SUM(C102:M102)</f>
        <v>23171</v>
      </c>
    </row>
    <row r="103" spans="2:15">
      <c r="B103" s="198" t="s">
        <v>95</v>
      </c>
      <c r="C103" s="199">
        <v>28277</v>
      </c>
      <c r="D103" s="199">
        <v>2209</v>
      </c>
      <c r="E103" s="199">
        <v>490</v>
      </c>
      <c r="F103" s="199">
        <v>61</v>
      </c>
      <c r="G103" s="199">
        <v>462</v>
      </c>
      <c r="H103" s="199">
        <v>217</v>
      </c>
      <c r="I103" s="199">
        <v>37</v>
      </c>
      <c r="J103" s="199">
        <v>28</v>
      </c>
      <c r="K103" s="199">
        <v>6</v>
      </c>
      <c r="L103" s="199">
        <v>9</v>
      </c>
      <c r="M103" s="199">
        <v>4</v>
      </c>
      <c r="N103" s="200">
        <f>SUM(C103:M103)</f>
        <v>31800</v>
      </c>
    </row>
    <row r="104" spans="2:15">
      <c r="B104" s="198" t="s">
        <v>96</v>
      </c>
      <c r="C104" s="199">
        <f>C103-C102</f>
        <v>8290</v>
      </c>
      <c r="D104" s="199">
        <f t="shared" ref="D104:M104" si="3">D103-D102</f>
        <v>172</v>
      </c>
      <c r="E104" s="199">
        <f t="shared" si="3"/>
        <v>48</v>
      </c>
      <c r="F104" s="199">
        <f t="shared" si="3"/>
        <v>-2</v>
      </c>
      <c r="G104" s="199">
        <f t="shared" si="3"/>
        <v>46</v>
      </c>
      <c r="H104" s="199">
        <f t="shared" si="3"/>
        <v>36</v>
      </c>
      <c r="I104" s="199">
        <f t="shared" si="3"/>
        <v>37</v>
      </c>
      <c r="J104" s="199">
        <f t="shared" si="3"/>
        <v>-1</v>
      </c>
      <c r="K104" s="199">
        <f t="shared" si="3"/>
        <v>-4</v>
      </c>
      <c r="L104" s="199">
        <f t="shared" si="3"/>
        <v>5</v>
      </c>
      <c r="M104" s="199">
        <f t="shared" si="3"/>
        <v>2</v>
      </c>
      <c r="N104" s="200">
        <f>SUM(C104:M104)</f>
        <v>8629</v>
      </c>
    </row>
    <row r="105" spans="2:15" ht="15.75" thickBot="1">
      <c r="B105" s="201" t="s">
        <v>97</v>
      </c>
      <c r="C105" s="202">
        <f>(C103-C102)/C102</f>
        <v>0.41476960024015608</v>
      </c>
      <c r="D105" s="202">
        <f t="shared" ref="D105:M105" si="4">(D103-D102)/D102</f>
        <v>8.4437898870888567E-2</v>
      </c>
      <c r="E105" s="202">
        <f t="shared" si="4"/>
        <v>0.10859728506787331</v>
      </c>
      <c r="F105" s="202">
        <f t="shared" si="4"/>
        <v>-3.1746031746031744E-2</v>
      </c>
      <c r="G105" s="202">
        <f t="shared" si="4"/>
        <v>0.11057692307692307</v>
      </c>
      <c r="H105" s="202">
        <f t="shared" si="4"/>
        <v>0.19889502762430938</v>
      </c>
      <c r="I105" s="202" t="s">
        <v>74</v>
      </c>
      <c r="J105" s="202">
        <f t="shared" si="4"/>
        <v>-3.4482758620689655E-2</v>
      </c>
      <c r="K105" s="202">
        <f t="shared" si="4"/>
        <v>-0.4</v>
      </c>
      <c r="L105" s="202">
        <f t="shared" si="4"/>
        <v>1.25</v>
      </c>
      <c r="M105" s="202">
        <f t="shared" si="4"/>
        <v>1</v>
      </c>
      <c r="N105" s="203">
        <f>(N103-N102)/N102</f>
        <v>0.37240516162444437</v>
      </c>
    </row>
    <row r="106" spans="2:15">
      <c r="B106" s="195" t="s">
        <v>98</v>
      </c>
      <c r="C106" s="196">
        <v>21508</v>
      </c>
      <c r="D106" s="196">
        <v>2740</v>
      </c>
      <c r="E106" s="196">
        <v>492</v>
      </c>
      <c r="F106" s="196">
        <v>87</v>
      </c>
      <c r="G106" s="196">
        <v>488</v>
      </c>
      <c r="H106" s="196">
        <v>233</v>
      </c>
      <c r="I106" s="196">
        <v>1</v>
      </c>
      <c r="J106" s="196">
        <v>23</v>
      </c>
      <c r="K106" s="196">
        <v>17</v>
      </c>
      <c r="L106" s="196">
        <v>4</v>
      </c>
      <c r="M106" s="196">
        <v>9</v>
      </c>
      <c r="N106" s="197">
        <f>SUM(C106:M106)</f>
        <v>25602</v>
      </c>
    </row>
    <row r="107" spans="2:15">
      <c r="B107" s="198" t="s">
        <v>99</v>
      </c>
      <c r="C107" s="199">
        <v>27598</v>
      </c>
      <c r="D107" s="199">
        <v>3014</v>
      </c>
      <c r="E107" s="199">
        <v>515</v>
      </c>
      <c r="F107" s="199">
        <v>114</v>
      </c>
      <c r="G107" s="199">
        <v>489</v>
      </c>
      <c r="H107" s="199">
        <v>170</v>
      </c>
      <c r="I107" s="199">
        <v>82</v>
      </c>
      <c r="J107" s="199">
        <v>32</v>
      </c>
      <c r="K107" s="199">
        <v>21</v>
      </c>
      <c r="L107" s="199">
        <v>4</v>
      </c>
      <c r="M107" s="199">
        <v>3</v>
      </c>
      <c r="N107" s="200">
        <f t="shared" ref="N107:N108" si="5">SUM(C107:M107)</f>
        <v>32042</v>
      </c>
    </row>
    <row r="108" spans="2:15">
      <c r="B108" s="198" t="s">
        <v>96</v>
      </c>
      <c r="C108" s="199">
        <f>C107-C106</f>
        <v>6090</v>
      </c>
      <c r="D108" s="199">
        <f t="shared" ref="D108:M108" si="6">D107-D106</f>
        <v>274</v>
      </c>
      <c r="E108" s="199">
        <f t="shared" si="6"/>
        <v>23</v>
      </c>
      <c r="F108" s="199">
        <f t="shared" si="6"/>
        <v>27</v>
      </c>
      <c r="G108" s="199">
        <f t="shared" si="6"/>
        <v>1</v>
      </c>
      <c r="H108" s="199">
        <f t="shared" si="6"/>
        <v>-63</v>
      </c>
      <c r="I108" s="199">
        <f t="shared" si="6"/>
        <v>81</v>
      </c>
      <c r="J108" s="199">
        <f t="shared" si="6"/>
        <v>9</v>
      </c>
      <c r="K108" s="199">
        <f t="shared" si="6"/>
        <v>4</v>
      </c>
      <c r="L108" s="199">
        <f t="shared" si="6"/>
        <v>0</v>
      </c>
      <c r="M108" s="199">
        <f t="shared" si="6"/>
        <v>-6</v>
      </c>
      <c r="N108" s="200">
        <f t="shared" si="5"/>
        <v>6440</v>
      </c>
    </row>
    <row r="109" spans="2:15" ht="15.75" thickBot="1">
      <c r="B109" s="201" t="s">
        <v>97</v>
      </c>
      <c r="C109" s="202">
        <f>(C107-C106)/C106</f>
        <v>0.28315045564441138</v>
      </c>
      <c r="D109" s="202">
        <f t="shared" ref="D109:M109" si="7">(D107-D106)/D106</f>
        <v>0.1</v>
      </c>
      <c r="E109" s="202">
        <f t="shared" si="7"/>
        <v>4.6747967479674794E-2</v>
      </c>
      <c r="F109" s="202">
        <f t="shared" si="7"/>
        <v>0.31034482758620691</v>
      </c>
      <c r="G109" s="202">
        <f t="shared" si="7"/>
        <v>2.0491803278688526E-3</v>
      </c>
      <c r="H109" s="202">
        <f t="shared" si="7"/>
        <v>-0.27038626609442062</v>
      </c>
      <c r="I109" s="202">
        <f t="shared" si="7"/>
        <v>81</v>
      </c>
      <c r="J109" s="202">
        <f t="shared" si="7"/>
        <v>0.39130434782608697</v>
      </c>
      <c r="K109" s="202">
        <f t="shared" si="7"/>
        <v>0.23529411764705882</v>
      </c>
      <c r="L109" s="202">
        <f t="shared" si="7"/>
        <v>0</v>
      </c>
      <c r="M109" s="202">
        <f t="shared" si="7"/>
        <v>-0.66666666666666663</v>
      </c>
      <c r="N109" s="203">
        <f>(N107-N106)/N106</f>
        <v>0.25154284821498318</v>
      </c>
    </row>
    <row r="110" spans="2:15">
      <c r="B110" s="195" t="s">
        <v>100</v>
      </c>
      <c r="C110" s="196">
        <v>20025</v>
      </c>
      <c r="D110" s="196">
        <v>2641</v>
      </c>
      <c r="E110" s="196">
        <v>459</v>
      </c>
      <c r="F110" s="196">
        <v>93</v>
      </c>
      <c r="G110" s="196">
        <v>531</v>
      </c>
      <c r="H110" s="196">
        <v>190</v>
      </c>
      <c r="I110" s="196">
        <v>23</v>
      </c>
      <c r="J110" s="196">
        <v>31</v>
      </c>
      <c r="K110" s="196">
        <v>12</v>
      </c>
      <c r="L110" s="196">
        <v>6</v>
      </c>
      <c r="M110" s="196">
        <v>0.49</v>
      </c>
      <c r="N110" s="197">
        <f>SUM(C110:M110)</f>
        <v>24011.49</v>
      </c>
    </row>
    <row r="111" spans="2:15">
      <c r="B111" s="198" t="s">
        <v>101</v>
      </c>
      <c r="C111" s="199">
        <v>32075</v>
      </c>
      <c r="D111" s="199">
        <v>2941</v>
      </c>
      <c r="E111" s="199">
        <v>530</v>
      </c>
      <c r="F111" s="199">
        <v>82</v>
      </c>
      <c r="G111" s="199">
        <v>555</v>
      </c>
      <c r="H111" s="199">
        <v>215</v>
      </c>
      <c r="I111" s="199">
        <v>60</v>
      </c>
      <c r="J111" s="199">
        <v>26</v>
      </c>
      <c r="K111" s="199">
        <v>7</v>
      </c>
      <c r="L111" s="199">
        <v>5</v>
      </c>
      <c r="M111" s="199">
        <v>5</v>
      </c>
      <c r="N111" s="200">
        <f t="shared" ref="N111:N112" si="8">SUM(C111:M111)</f>
        <v>36501</v>
      </c>
    </row>
    <row r="112" spans="2:15">
      <c r="B112" s="198" t="s">
        <v>96</v>
      </c>
      <c r="C112" s="199">
        <f>C111-C110</f>
        <v>12050</v>
      </c>
      <c r="D112" s="199">
        <f t="shared" ref="D112:M112" si="9">D111-D110</f>
        <v>300</v>
      </c>
      <c r="E112" s="199">
        <f t="shared" si="9"/>
        <v>71</v>
      </c>
      <c r="F112" s="199">
        <f t="shared" si="9"/>
        <v>-11</v>
      </c>
      <c r="G112" s="199">
        <f t="shared" si="9"/>
        <v>24</v>
      </c>
      <c r="H112" s="199">
        <f t="shared" si="9"/>
        <v>25</v>
      </c>
      <c r="I112" s="199">
        <f t="shared" si="9"/>
        <v>37</v>
      </c>
      <c r="J112" s="199">
        <f t="shared" si="9"/>
        <v>-5</v>
      </c>
      <c r="K112" s="199">
        <f t="shared" si="9"/>
        <v>-5</v>
      </c>
      <c r="L112" s="199">
        <f t="shared" si="9"/>
        <v>-1</v>
      </c>
      <c r="M112" s="199">
        <f t="shared" si="9"/>
        <v>4.51</v>
      </c>
      <c r="N112" s="200">
        <f t="shared" si="8"/>
        <v>12489.51</v>
      </c>
    </row>
    <row r="113" spans="2:14" ht="15.75" thickBot="1">
      <c r="B113" s="201" t="s">
        <v>97</v>
      </c>
      <c r="C113" s="202">
        <f>(C111-C110)/C110</f>
        <v>0.60174781523096132</v>
      </c>
      <c r="D113" s="202">
        <f t="shared" ref="D113:M113" si="10">(D111-D110)/D110</f>
        <v>0.11359333585762968</v>
      </c>
      <c r="E113" s="202">
        <f t="shared" si="10"/>
        <v>0.15468409586056645</v>
      </c>
      <c r="F113" s="202">
        <f t="shared" si="10"/>
        <v>-0.11827956989247312</v>
      </c>
      <c r="G113" s="202">
        <f t="shared" si="10"/>
        <v>4.519774011299435E-2</v>
      </c>
      <c r="H113" s="202">
        <f t="shared" si="10"/>
        <v>0.13157894736842105</v>
      </c>
      <c r="I113" s="202">
        <f t="shared" si="10"/>
        <v>1.6086956521739131</v>
      </c>
      <c r="J113" s="202">
        <f t="shared" si="10"/>
        <v>-0.16129032258064516</v>
      </c>
      <c r="K113" s="202">
        <f t="shared" si="10"/>
        <v>-0.41666666666666669</v>
      </c>
      <c r="L113" s="202">
        <f t="shared" si="10"/>
        <v>-0.16666666666666666</v>
      </c>
      <c r="M113" s="202">
        <f t="shared" si="10"/>
        <v>9.204081632653061</v>
      </c>
      <c r="N113" s="203">
        <f>(N111-N110)/N110</f>
        <v>0.52014722951387016</v>
      </c>
    </row>
    <row r="114" spans="2:14">
      <c r="B114" s="195" t="s">
        <v>102</v>
      </c>
      <c r="C114" s="196">
        <v>21733</v>
      </c>
      <c r="D114" s="196">
        <v>2634</v>
      </c>
      <c r="E114" s="196">
        <v>491</v>
      </c>
      <c r="F114" s="196">
        <v>150</v>
      </c>
      <c r="G114" s="196">
        <v>570</v>
      </c>
      <c r="H114" s="196">
        <v>260</v>
      </c>
      <c r="I114" s="196">
        <v>53</v>
      </c>
      <c r="J114" s="196">
        <v>22</v>
      </c>
      <c r="K114" s="196">
        <v>22</v>
      </c>
      <c r="L114" s="196">
        <v>4</v>
      </c>
      <c r="M114" s="196">
        <v>5</v>
      </c>
      <c r="N114" s="197">
        <f>SUM(C114:M114)</f>
        <v>25944</v>
      </c>
    </row>
    <row r="115" spans="2:14">
      <c r="B115" s="198" t="s">
        <v>103</v>
      </c>
      <c r="C115" s="199">
        <v>38112</v>
      </c>
      <c r="D115" s="199">
        <v>2612</v>
      </c>
      <c r="E115" s="199">
        <v>449</v>
      </c>
      <c r="F115" s="199">
        <v>83</v>
      </c>
      <c r="G115" s="199">
        <v>517</v>
      </c>
      <c r="H115" s="199">
        <v>260</v>
      </c>
      <c r="I115" s="199">
        <v>47</v>
      </c>
      <c r="J115" s="199">
        <v>34</v>
      </c>
      <c r="K115" s="199">
        <v>6</v>
      </c>
      <c r="L115" s="199">
        <v>8</v>
      </c>
      <c r="M115" s="199">
        <v>0</v>
      </c>
      <c r="N115" s="200">
        <f t="shared" ref="N115:N116" si="11">SUM(C115:M115)</f>
        <v>42128</v>
      </c>
    </row>
    <row r="116" spans="2:14">
      <c r="B116" s="198" t="s">
        <v>96</v>
      </c>
      <c r="C116" s="199">
        <f>C115-C114</f>
        <v>16379</v>
      </c>
      <c r="D116" s="199">
        <f t="shared" ref="D116:M116" si="12">D115-D114</f>
        <v>-22</v>
      </c>
      <c r="E116" s="199">
        <f t="shared" si="12"/>
        <v>-42</v>
      </c>
      <c r="F116" s="199">
        <f t="shared" si="12"/>
        <v>-67</v>
      </c>
      <c r="G116" s="199">
        <f t="shared" si="12"/>
        <v>-53</v>
      </c>
      <c r="H116" s="199">
        <f t="shared" si="12"/>
        <v>0</v>
      </c>
      <c r="I116" s="199">
        <f t="shared" si="12"/>
        <v>-6</v>
      </c>
      <c r="J116" s="199">
        <f t="shared" si="12"/>
        <v>12</v>
      </c>
      <c r="K116" s="199">
        <f t="shared" si="12"/>
        <v>-16</v>
      </c>
      <c r="L116" s="199">
        <f t="shared" si="12"/>
        <v>4</v>
      </c>
      <c r="M116" s="199">
        <f t="shared" si="12"/>
        <v>-5</v>
      </c>
      <c r="N116" s="200">
        <f t="shared" si="11"/>
        <v>16184</v>
      </c>
    </row>
    <row r="117" spans="2:14" ht="15.75" thickBot="1">
      <c r="B117" s="201" t="s">
        <v>97</v>
      </c>
      <c r="C117" s="202">
        <f>(C115-C114)/C114</f>
        <v>0.75364652832098655</v>
      </c>
      <c r="D117" s="202">
        <f t="shared" ref="D117:M117" si="13">(D115-D114)/D114</f>
        <v>-8.3523158694001516E-3</v>
      </c>
      <c r="E117" s="202">
        <f t="shared" si="13"/>
        <v>-8.5539714867617106E-2</v>
      </c>
      <c r="F117" s="202">
        <f t="shared" si="13"/>
        <v>-0.44666666666666666</v>
      </c>
      <c r="G117" s="202">
        <f t="shared" si="13"/>
        <v>-9.2982456140350875E-2</v>
      </c>
      <c r="H117" s="202">
        <f t="shared" si="13"/>
        <v>0</v>
      </c>
      <c r="I117" s="202">
        <f t="shared" si="13"/>
        <v>-0.11320754716981132</v>
      </c>
      <c r="J117" s="202">
        <f t="shared" si="13"/>
        <v>0.54545454545454541</v>
      </c>
      <c r="K117" s="202">
        <f t="shared" si="13"/>
        <v>-0.72727272727272729</v>
      </c>
      <c r="L117" s="202">
        <f t="shared" si="13"/>
        <v>1</v>
      </c>
      <c r="M117" s="202">
        <f t="shared" si="13"/>
        <v>-1</v>
      </c>
      <c r="N117" s="203">
        <f>(N115-N114)/N114</f>
        <v>0.62380511871723709</v>
      </c>
    </row>
    <row r="118" spans="2:14">
      <c r="B118" s="195" t="s">
        <v>104</v>
      </c>
      <c r="C118" s="196">
        <v>25057</v>
      </c>
      <c r="D118" s="196">
        <v>3015</v>
      </c>
      <c r="E118" s="196">
        <v>500</v>
      </c>
      <c r="F118" s="196">
        <v>4385</v>
      </c>
      <c r="G118" s="196">
        <v>571</v>
      </c>
      <c r="H118" s="196">
        <v>241</v>
      </c>
      <c r="I118" s="196">
        <v>56</v>
      </c>
      <c r="J118" s="196">
        <v>19</v>
      </c>
      <c r="K118" s="196">
        <v>11</v>
      </c>
      <c r="L118" s="196">
        <v>8</v>
      </c>
      <c r="M118" s="196">
        <v>5</v>
      </c>
      <c r="N118" s="197">
        <f>SUM(C118:M118)</f>
        <v>33868</v>
      </c>
    </row>
    <row r="119" spans="2:14">
      <c r="B119" s="198" t="s">
        <v>105</v>
      </c>
      <c r="C119" s="199">
        <v>27298</v>
      </c>
      <c r="D119" s="199">
        <v>4221</v>
      </c>
      <c r="E119" s="199">
        <v>434</v>
      </c>
      <c r="F119" s="199">
        <v>925</v>
      </c>
      <c r="G119" s="199">
        <v>426</v>
      </c>
      <c r="H119" s="199">
        <v>280</v>
      </c>
      <c r="I119" s="199">
        <v>64</v>
      </c>
      <c r="J119" s="199">
        <v>52</v>
      </c>
      <c r="K119" s="199">
        <v>9</v>
      </c>
      <c r="L119" s="199">
        <v>12</v>
      </c>
      <c r="M119" s="199">
        <v>29</v>
      </c>
      <c r="N119" s="200">
        <f t="shared" ref="N119:N120" si="14">SUM(C119:M119)</f>
        <v>33750</v>
      </c>
    </row>
    <row r="120" spans="2:14">
      <c r="B120" s="198" t="s">
        <v>96</v>
      </c>
      <c r="C120" s="199">
        <f>C119-C118</f>
        <v>2241</v>
      </c>
      <c r="D120" s="199">
        <f t="shared" ref="D120:M120" si="15">D119-D118</f>
        <v>1206</v>
      </c>
      <c r="E120" s="199">
        <f t="shared" si="15"/>
        <v>-66</v>
      </c>
      <c r="F120" s="199">
        <f t="shared" si="15"/>
        <v>-3460</v>
      </c>
      <c r="G120" s="199">
        <f t="shared" si="15"/>
        <v>-145</v>
      </c>
      <c r="H120" s="199">
        <f t="shared" si="15"/>
        <v>39</v>
      </c>
      <c r="I120" s="199">
        <f t="shared" si="15"/>
        <v>8</v>
      </c>
      <c r="J120" s="199">
        <f t="shared" si="15"/>
        <v>33</v>
      </c>
      <c r="K120" s="199">
        <f t="shared" si="15"/>
        <v>-2</v>
      </c>
      <c r="L120" s="199">
        <f t="shared" si="15"/>
        <v>4</v>
      </c>
      <c r="M120" s="199">
        <f t="shared" si="15"/>
        <v>24</v>
      </c>
      <c r="N120" s="200">
        <f t="shared" si="14"/>
        <v>-118</v>
      </c>
    </row>
    <row r="121" spans="2:14" ht="15.75" thickBot="1">
      <c r="B121" s="201" t="s">
        <v>97</v>
      </c>
      <c r="C121" s="202">
        <f>(C119-C118)/C118</f>
        <v>8.9436085724548031E-2</v>
      </c>
      <c r="D121" s="202">
        <f t="shared" ref="D121:M121" si="16">(D119-D118)/D118</f>
        <v>0.4</v>
      </c>
      <c r="E121" s="202">
        <f t="shared" si="16"/>
        <v>-0.13200000000000001</v>
      </c>
      <c r="F121" s="202">
        <f t="shared" si="16"/>
        <v>-0.78905359179019385</v>
      </c>
      <c r="G121" s="202">
        <f t="shared" si="16"/>
        <v>-0.25394045534150611</v>
      </c>
      <c r="H121" s="202">
        <f t="shared" si="16"/>
        <v>0.16182572614107885</v>
      </c>
      <c r="I121" s="202">
        <f t="shared" si="16"/>
        <v>0.14285714285714285</v>
      </c>
      <c r="J121" s="202">
        <f t="shared" si="16"/>
        <v>1.736842105263158</v>
      </c>
      <c r="K121" s="202">
        <f t="shared" si="16"/>
        <v>-0.18181818181818182</v>
      </c>
      <c r="L121" s="202">
        <f t="shared" si="16"/>
        <v>0.5</v>
      </c>
      <c r="M121" s="202">
        <f t="shared" si="16"/>
        <v>4.8</v>
      </c>
      <c r="N121" s="203">
        <f>(N119-N118)/N118</f>
        <v>-3.484114798629975E-3</v>
      </c>
    </row>
    <row r="122" spans="2:14">
      <c r="B122" s="195" t="s">
        <v>106</v>
      </c>
      <c r="C122" s="196">
        <v>24401</v>
      </c>
      <c r="D122" s="196">
        <v>2721</v>
      </c>
      <c r="E122" s="196">
        <v>466</v>
      </c>
      <c r="F122" s="196">
        <v>823</v>
      </c>
      <c r="G122" s="196">
        <v>447</v>
      </c>
      <c r="H122" s="196">
        <v>175</v>
      </c>
      <c r="I122" s="196">
        <v>41</v>
      </c>
      <c r="J122" s="196">
        <v>27</v>
      </c>
      <c r="K122" s="196">
        <v>10</v>
      </c>
      <c r="L122" s="196">
        <v>6</v>
      </c>
      <c r="M122" s="196">
        <v>6</v>
      </c>
      <c r="N122" s="197">
        <f>SUM(C122:M122)</f>
        <v>29123</v>
      </c>
    </row>
    <row r="123" spans="2:14">
      <c r="B123" s="198" t="s">
        <v>107</v>
      </c>
      <c r="C123" s="199">
        <v>25739</v>
      </c>
      <c r="D123" s="199">
        <v>5736</v>
      </c>
      <c r="E123" s="199">
        <v>384</v>
      </c>
      <c r="F123" s="199">
        <v>1784</v>
      </c>
      <c r="G123" s="199">
        <v>412</v>
      </c>
      <c r="H123" s="199">
        <v>176</v>
      </c>
      <c r="I123" s="199">
        <v>69</v>
      </c>
      <c r="J123" s="199">
        <v>50</v>
      </c>
      <c r="K123" s="199">
        <v>10</v>
      </c>
      <c r="L123" s="199">
        <v>16</v>
      </c>
      <c r="M123" s="199">
        <v>56</v>
      </c>
      <c r="N123" s="200">
        <f t="shared" ref="N123:N124" si="17">SUM(C123:M123)</f>
        <v>34432</v>
      </c>
    </row>
    <row r="124" spans="2:14">
      <c r="B124" s="198" t="s">
        <v>96</v>
      </c>
      <c r="C124" s="199">
        <f>C123-C122</f>
        <v>1338</v>
      </c>
      <c r="D124" s="199">
        <f t="shared" ref="D124:M124" si="18">D123-D122</f>
        <v>3015</v>
      </c>
      <c r="E124" s="199">
        <f t="shared" si="18"/>
        <v>-82</v>
      </c>
      <c r="F124" s="199">
        <f t="shared" si="18"/>
        <v>961</v>
      </c>
      <c r="G124" s="199">
        <f t="shared" si="18"/>
        <v>-35</v>
      </c>
      <c r="H124" s="199">
        <f t="shared" si="18"/>
        <v>1</v>
      </c>
      <c r="I124" s="199">
        <f t="shared" si="18"/>
        <v>28</v>
      </c>
      <c r="J124" s="199">
        <f t="shared" si="18"/>
        <v>23</v>
      </c>
      <c r="K124" s="199">
        <f t="shared" si="18"/>
        <v>0</v>
      </c>
      <c r="L124" s="199">
        <f t="shared" si="18"/>
        <v>10</v>
      </c>
      <c r="M124" s="199">
        <f t="shared" si="18"/>
        <v>50</v>
      </c>
      <c r="N124" s="200">
        <f t="shared" si="17"/>
        <v>5309</v>
      </c>
    </row>
    <row r="125" spans="2:14" ht="15.75" thickBot="1">
      <c r="B125" s="201" t="s">
        <v>97</v>
      </c>
      <c r="C125" s="202">
        <f>(C123-C122)/C122</f>
        <v>5.4833818286135816E-2</v>
      </c>
      <c r="D125" s="202">
        <f t="shared" ref="D125:L125" si="19">(D123-D122)/D122</f>
        <v>1.1080485115766263</v>
      </c>
      <c r="E125" s="202">
        <f t="shared" si="19"/>
        <v>-0.17596566523605151</v>
      </c>
      <c r="F125" s="202">
        <f t="shared" si="19"/>
        <v>1.1676792223572297</v>
      </c>
      <c r="G125" s="202">
        <f t="shared" si="19"/>
        <v>-7.829977628635347E-2</v>
      </c>
      <c r="H125" s="202">
        <f t="shared" si="19"/>
        <v>5.7142857142857143E-3</v>
      </c>
      <c r="I125" s="202">
        <f t="shared" si="19"/>
        <v>0.68292682926829273</v>
      </c>
      <c r="J125" s="202">
        <f t="shared" si="19"/>
        <v>0.85185185185185186</v>
      </c>
      <c r="K125" s="202">
        <f t="shared" si="19"/>
        <v>0</v>
      </c>
      <c r="L125" s="202">
        <f t="shared" si="19"/>
        <v>1.6666666666666667</v>
      </c>
      <c r="M125" s="202">
        <f>(M123-M122)/M122</f>
        <v>8.3333333333333339</v>
      </c>
      <c r="N125" s="203">
        <f>(N123-N122)/N122</f>
        <v>0.18229577996772311</v>
      </c>
    </row>
    <row r="126" spans="2:14" hidden="1">
      <c r="B126" s="195" t="s">
        <v>108</v>
      </c>
      <c r="C126" s="196"/>
      <c r="D126" s="196"/>
      <c r="E126" s="196"/>
      <c r="F126" s="196"/>
      <c r="G126" s="196"/>
      <c r="H126" s="196"/>
      <c r="I126" s="196"/>
      <c r="J126" s="196"/>
      <c r="K126" s="196"/>
      <c r="L126" s="196"/>
      <c r="M126" s="196"/>
      <c r="N126" s="197"/>
    </row>
    <row r="127" spans="2:14" hidden="1">
      <c r="B127" s="198" t="s">
        <v>109</v>
      </c>
      <c r="C127" s="199"/>
      <c r="D127" s="199"/>
      <c r="E127" s="199"/>
      <c r="F127" s="199"/>
      <c r="G127" s="199"/>
      <c r="H127" s="199"/>
      <c r="I127" s="199"/>
      <c r="J127" s="199"/>
      <c r="K127" s="199"/>
      <c r="L127" s="199"/>
      <c r="M127" s="199"/>
      <c r="N127" s="200"/>
    </row>
    <row r="128" spans="2:14" hidden="1">
      <c r="B128" s="198" t="s">
        <v>96</v>
      </c>
      <c r="C128" s="199"/>
      <c r="D128" s="199"/>
      <c r="E128" s="199"/>
      <c r="F128" s="199"/>
      <c r="G128" s="199"/>
      <c r="H128" s="199"/>
      <c r="I128" s="199"/>
      <c r="J128" s="199"/>
      <c r="K128" s="199"/>
      <c r="L128" s="199"/>
      <c r="M128" s="199"/>
      <c r="N128" s="200"/>
    </row>
    <row r="129" spans="2:14" ht="15.75" hidden="1" thickBot="1">
      <c r="B129" s="201" t="s">
        <v>97</v>
      </c>
      <c r="C129" s="202"/>
      <c r="D129" s="202"/>
      <c r="E129" s="202"/>
      <c r="F129" s="202"/>
      <c r="G129" s="202"/>
      <c r="H129" s="202"/>
      <c r="I129" s="202"/>
      <c r="J129" s="202"/>
      <c r="K129" s="202"/>
      <c r="L129" s="202"/>
      <c r="M129" s="202"/>
      <c r="N129" s="203"/>
    </row>
    <row r="130" spans="2:14" hidden="1">
      <c r="B130" s="195" t="s">
        <v>110</v>
      </c>
      <c r="C130" s="196"/>
      <c r="D130" s="196"/>
      <c r="E130" s="196"/>
      <c r="F130" s="196"/>
      <c r="G130" s="196"/>
      <c r="H130" s="196"/>
      <c r="I130" s="196"/>
      <c r="J130" s="196"/>
      <c r="K130" s="196"/>
      <c r="L130" s="196"/>
      <c r="M130" s="196"/>
      <c r="N130" s="197"/>
    </row>
    <row r="131" spans="2:14" hidden="1">
      <c r="B131" s="198" t="s">
        <v>111</v>
      </c>
      <c r="C131" s="199"/>
      <c r="D131" s="199"/>
      <c r="E131" s="199"/>
      <c r="F131" s="199"/>
      <c r="G131" s="199"/>
      <c r="H131" s="199"/>
      <c r="I131" s="199"/>
      <c r="J131" s="199"/>
      <c r="K131" s="199"/>
      <c r="L131" s="199"/>
      <c r="M131" s="199"/>
      <c r="N131" s="200"/>
    </row>
    <row r="132" spans="2:14" hidden="1">
      <c r="B132" s="198" t="s">
        <v>96</v>
      </c>
      <c r="C132" s="199"/>
      <c r="D132" s="199"/>
      <c r="E132" s="199"/>
      <c r="F132" s="199"/>
      <c r="G132" s="199"/>
      <c r="H132" s="199"/>
      <c r="I132" s="199"/>
      <c r="J132" s="199"/>
      <c r="K132" s="199"/>
      <c r="L132" s="199"/>
      <c r="M132" s="199"/>
      <c r="N132" s="200"/>
    </row>
    <row r="133" spans="2:14" ht="15.75" hidden="1" thickBot="1">
      <c r="B133" s="201" t="s">
        <v>97</v>
      </c>
      <c r="C133" s="202"/>
      <c r="D133" s="202"/>
      <c r="E133" s="202"/>
      <c r="F133" s="202"/>
      <c r="G133" s="202"/>
      <c r="H133" s="202"/>
      <c r="I133" s="202"/>
      <c r="J133" s="202"/>
      <c r="K133" s="202"/>
      <c r="L133" s="202"/>
      <c r="M133" s="202"/>
      <c r="N133" s="203"/>
    </row>
    <row r="134" spans="2:14" hidden="1">
      <c r="B134" s="195" t="s">
        <v>112</v>
      </c>
      <c r="C134" s="196"/>
      <c r="D134" s="196"/>
      <c r="E134" s="196"/>
      <c r="F134" s="196"/>
      <c r="G134" s="196"/>
      <c r="H134" s="196"/>
      <c r="I134" s="196"/>
      <c r="J134" s="196"/>
      <c r="K134" s="196"/>
      <c r="L134" s="196"/>
      <c r="M134" s="196"/>
      <c r="N134" s="197"/>
    </row>
    <row r="135" spans="2:14" hidden="1">
      <c r="B135" s="198" t="s">
        <v>113</v>
      </c>
      <c r="C135" s="199"/>
      <c r="D135" s="199"/>
      <c r="E135" s="199"/>
      <c r="F135" s="199"/>
      <c r="G135" s="199"/>
      <c r="H135" s="199"/>
      <c r="I135" s="199"/>
      <c r="J135" s="199"/>
      <c r="K135" s="199"/>
      <c r="L135" s="199"/>
      <c r="M135" s="199"/>
      <c r="N135" s="200"/>
    </row>
    <row r="136" spans="2:14" hidden="1">
      <c r="B136" s="198" t="s">
        <v>96</v>
      </c>
      <c r="C136" s="199"/>
      <c r="D136" s="199"/>
      <c r="E136" s="199"/>
      <c r="F136" s="199"/>
      <c r="G136" s="199"/>
      <c r="H136" s="199"/>
      <c r="I136" s="199"/>
      <c r="J136" s="199"/>
      <c r="K136" s="199"/>
      <c r="L136" s="199"/>
      <c r="M136" s="199"/>
      <c r="N136" s="200"/>
    </row>
    <row r="137" spans="2:14" ht="15.75" hidden="1" thickBot="1">
      <c r="B137" s="201" t="s">
        <v>97</v>
      </c>
      <c r="C137" s="202"/>
      <c r="D137" s="202"/>
      <c r="E137" s="202"/>
      <c r="F137" s="202"/>
      <c r="G137" s="202"/>
      <c r="H137" s="202"/>
      <c r="I137" s="202"/>
      <c r="J137" s="202"/>
      <c r="K137" s="202"/>
      <c r="L137" s="202"/>
      <c r="M137" s="202"/>
      <c r="N137" s="203"/>
    </row>
    <row r="138" spans="2:14" hidden="1">
      <c r="B138" s="195" t="s">
        <v>114</v>
      </c>
      <c r="C138" s="196"/>
      <c r="D138" s="196"/>
      <c r="E138" s="196"/>
      <c r="F138" s="196"/>
      <c r="G138" s="196"/>
      <c r="H138" s="196"/>
      <c r="I138" s="196"/>
      <c r="J138" s="196"/>
      <c r="K138" s="196"/>
      <c r="L138" s="196"/>
      <c r="M138" s="196"/>
      <c r="N138" s="197"/>
    </row>
    <row r="139" spans="2:14" hidden="1">
      <c r="B139" s="198" t="s">
        <v>115</v>
      </c>
      <c r="C139" s="199"/>
      <c r="D139" s="199"/>
      <c r="E139" s="199"/>
      <c r="F139" s="199"/>
      <c r="G139" s="199"/>
      <c r="H139" s="199"/>
      <c r="I139" s="199"/>
      <c r="J139" s="199"/>
      <c r="K139" s="199"/>
      <c r="L139" s="199"/>
      <c r="M139" s="199"/>
      <c r="N139" s="200"/>
    </row>
    <row r="140" spans="2:14" hidden="1">
      <c r="B140" s="198" t="s">
        <v>96</v>
      </c>
      <c r="C140" s="199"/>
      <c r="D140" s="199"/>
      <c r="E140" s="199"/>
      <c r="F140" s="199"/>
      <c r="G140" s="199"/>
      <c r="H140" s="199"/>
      <c r="I140" s="199"/>
      <c r="J140" s="199"/>
      <c r="K140" s="199"/>
      <c r="L140" s="199"/>
      <c r="M140" s="199"/>
      <c r="N140" s="200"/>
    </row>
    <row r="141" spans="2:14" ht="15.75" hidden="1" thickBot="1">
      <c r="B141" s="201" t="s">
        <v>97</v>
      </c>
      <c r="C141" s="202"/>
      <c r="D141" s="202"/>
      <c r="E141" s="202"/>
      <c r="F141" s="202"/>
      <c r="G141" s="202"/>
      <c r="H141" s="202"/>
      <c r="I141" s="202"/>
      <c r="J141" s="202"/>
      <c r="K141" s="202"/>
      <c r="L141" s="202"/>
      <c r="M141" s="202"/>
      <c r="N141" s="203"/>
    </row>
    <row r="142" spans="2:14" hidden="1">
      <c r="B142" s="195" t="s">
        <v>116</v>
      </c>
      <c r="C142" s="196"/>
      <c r="D142" s="196"/>
      <c r="E142" s="196"/>
      <c r="F142" s="196"/>
      <c r="G142" s="196"/>
      <c r="H142" s="196"/>
      <c r="I142" s="196"/>
      <c r="J142" s="196"/>
      <c r="K142" s="196"/>
      <c r="L142" s="196"/>
      <c r="M142" s="196"/>
      <c r="N142" s="197"/>
    </row>
    <row r="143" spans="2:14" hidden="1">
      <c r="B143" s="198" t="s">
        <v>117</v>
      </c>
      <c r="C143" s="199"/>
      <c r="D143" s="199"/>
      <c r="E143" s="199"/>
      <c r="F143" s="199"/>
      <c r="G143" s="199"/>
      <c r="H143" s="199"/>
      <c r="I143" s="199"/>
      <c r="J143" s="199"/>
      <c r="K143" s="199"/>
      <c r="L143" s="199"/>
      <c r="M143" s="199"/>
      <c r="N143" s="200"/>
    </row>
    <row r="144" spans="2:14" hidden="1">
      <c r="B144" s="198" t="s">
        <v>96</v>
      </c>
      <c r="C144" s="199"/>
      <c r="D144" s="199"/>
      <c r="E144" s="199"/>
      <c r="F144" s="199"/>
      <c r="G144" s="199"/>
      <c r="H144" s="199"/>
      <c r="I144" s="199"/>
      <c r="J144" s="199"/>
      <c r="K144" s="199"/>
      <c r="L144" s="199"/>
      <c r="M144" s="199"/>
      <c r="N144" s="200"/>
    </row>
    <row r="145" spans="2:14" ht="15.75" hidden="1" thickBot="1">
      <c r="B145" s="201" t="s">
        <v>97</v>
      </c>
      <c r="C145" s="202"/>
      <c r="D145" s="202"/>
      <c r="E145" s="202"/>
      <c r="F145" s="202"/>
      <c r="G145" s="202"/>
      <c r="H145" s="202"/>
      <c r="I145" s="202"/>
      <c r="J145" s="202"/>
      <c r="K145" s="202"/>
      <c r="L145" s="202"/>
      <c r="M145" s="202"/>
      <c r="N145" s="203"/>
    </row>
    <row r="146" spans="2:14" hidden="1">
      <c r="B146" s="195" t="s">
        <v>118</v>
      </c>
      <c r="C146" s="196"/>
      <c r="D146" s="196"/>
      <c r="E146" s="196"/>
      <c r="F146" s="196"/>
      <c r="G146" s="196"/>
      <c r="H146" s="196"/>
      <c r="I146" s="196"/>
      <c r="J146" s="196"/>
      <c r="K146" s="196"/>
      <c r="L146" s="196"/>
      <c r="M146" s="196"/>
      <c r="N146" s="197"/>
    </row>
    <row r="147" spans="2:14" hidden="1">
      <c r="B147" s="198" t="s">
        <v>119</v>
      </c>
      <c r="C147" s="199"/>
      <c r="D147" s="199"/>
      <c r="E147" s="199"/>
      <c r="F147" s="199"/>
      <c r="G147" s="199"/>
      <c r="H147" s="199"/>
      <c r="I147" s="199"/>
      <c r="J147" s="199"/>
      <c r="K147" s="199"/>
      <c r="L147" s="199"/>
      <c r="M147" s="199"/>
      <c r="N147" s="200"/>
    </row>
    <row r="148" spans="2:14" hidden="1">
      <c r="B148" s="198" t="s">
        <v>96</v>
      </c>
      <c r="C148" s="199"/>
      <c r="D148" s="199"/>
      <c r="E148" s="199"/>
      <c r="F148" s="199"/>
      <c r="G148" s="199"/>
      <c r="H148" s="199"/>
      <c r="I148" s="199"/>
      <c r="J148" s="199"/>
      <c r="K148" s="199"/>
      <c r="L148" s="199"/>
      <c r="M148" s="199"/>
      <c r="N148" s="200"/>
    </row>
    <row r="149" spans="2:14" ht="15.75" hidden="1" thickBot="1">
      <c r="B149" s="201" t="s">
        <v>97</v>
      </c>
      <c r="C149" s="202"/>
      <c r="D149" s="202"/>
      <c r="E149" s="202"/>
      <c r="F149" s="202"/>
      <c r="G149" s="202"/>
      <c r="H149" s="202"/>
      <c r="I149" s="202"/>
      <c r="J149" s="202"/>
      <c r="K149" s="202"/>
      <c r="L149" s="202"/>
      <c r="M149" s="202"/>
      <c r="N149" s="203"/>
    </row>
    <row r="150" spans="2:14">
      <c r="B150" s="204" t="s">
        <v>120</v>
      </c>
      <c r="C150" s="205">
        <f>C102+C106+C110+C114+C118+C122+C126+C130+C134+C138+C142+C146</f>
        <v>132711</v>
      </c>
      <c r="D150" s="205">
        <f t="shared" ref="D150:N152" si="20">D102+D106+D110+D114+D118+D122+D126+D130+D134+D138+D142+D146</f>
        <v>15788</v>
      </c>
      <c r="E150" s="205">
        <f t="shared" si="20"/>
        <v>2850</v>
      </c>
      <c r="F150" s="205">
        <f t="shared" si="20"/>
        <v>5601</v>
      </c>
      <c r="G150" s="205">
        <f t="shared" si="20"/>
        <v>3023</v>
      </c>
      <c r="H150" s="205">
        <f t="shared" si="20"/>
        <v>1280</v>
      </c>
      <c r="I150" s="205">
        <f>I102+I106+I110+I114+I118+I122+I126+I130+I134+I138+I142+I146</f>
        <v>174</v>
      </c>
      <c r="J150" s="205">
        <f t="shared" si="20"/>
        <v>151</v>
      </c>
      <c r="K150" s="205">
        <f t="shared" si="20"/>
        <v>82</v>
      </c>
      <c r="L150" s="205">
        <f t="shared" si="20"/>
        <v>32</v>
      </c>
      <c r="M150" s="205">
        <f t="shared" si="20"/>
        <v>27.490000000000002</v>
      </c>
      <c r="N150" s="205">
        <f t="shared" si="20"/>
        <v>161719.49</v>
      </c>
    </row>
    <row r="151" spans="2:14">
      <c r="B151" s="206" t="s">
        <v>121</v>
      </c>
      <c r="C151" s="207">
        <f>C103+C107+C111+C115+C119+C123+C127+C131+C135+C139+C143+C147</f>
        <v>179099</v>
      </c>
      <c r="D151" s="207">
        <f t="shared" si="20"/>
        <v>20733</v>
      </c>
      <c r="E151" s="207">
        <f t="shared" si="20"/>
        <v>2802</v>
      </c>
      <c r="F151" s="207">
        <f t="shared" si="20"/>
        <v>3049</v>
      </c>
      <c r="G151" s="207">
        <f t="shared" si="20"/>
        <v>2861</v>
      </c>
      <c r="H151" s="207">
        <f t="shared" si="20"/>
        <v>1318</v>
      </c>
      <c r="I151" s="207">
        <f t="shared" si="20"/>
        <v>359</v>
      </c>
      <c r="J151" s="207">
        <f t="shared" si="20"/>
        <v>222</v>
      </c>
      <c r="K151" s="207">
        <f t="shared" si="20"/>
        <v>59</v>
      </c>
      <c r="L151" s="207">
        <f t="shared" si="20"/>
        <v>54</v>
      </c>
      <c r="M151" s="207">
        <f t="shared" si="20"/>
        <v>97</v>
      </c>
      <c r="N151" s="207">
        <f t="shared" si="20"/>
        <v>210653</v>
      </c>
    </row>
    <row r="152" spans="2:14">
      <c r="B152" s="206" t="s">
        <v>122</v>
      </c>
      <c r="C152" s="207">
        <f>C104+C108+C112+C116+C120+C124+C128+C132+C136+C140+C144+C148</f>
        <v>46388</v>
      </c>
      <c r="D152" s="207">
        <f t="shared" si="20"/>
        <v>4945</v>
      </c>
      <c r="E152" s="207">
        <f t="shared" si="20"/>
        <v>-48</v>
      </c>
      <c r="F152" s="207">
        <f t="shared" si="20"/>
        <v>-2552</v>
      </c>
      <c r="G152" s="207">
        <f t="shared" si="20"/>
        <v>-162</v>
      </c>
      <c r="H152" s="207">
        <f t="shared" si="20"/>
        <v>38</v>
      </c>
      <c r="I152" s="207">
        <f t="shared" si="20"/>
        <v>185</v>
      </c>
      <c r="J152" s="207">
        <f t="shared" si="20"/>
        <v>71</v>
      </c>
      <c r="K152" s="207">
        <f t="shared" si="20"/>
        <v>-23</v>
      </c>
      <c r="L152" s="207">
        <f t="shared" si="20"/>
        <v>22</v>
      </c>
      <c r="M152" s="207">
        <f t="shared" si="20"/>
        <v>69.509999999999991</v>
      </c>
      <c r="N152" s="207">
        <f t="shared" si="20"/>
        <v>48933.51</v>
      </c>
    </row>
    <row r="153" spans="2:14">
      <c r="B153" s="208" t="s">
        <v>97</v>
      </c>
      <c r="C153" s="209">
        <f>(C151-C150)/C150</f>
        <v>0.3495414848806806</v>
      </c>
      <c r="D153" s="209">
        <f t="shared" ref="D153:N153" si="21">(D151-D150)/D150</f>
        <v>0.31321256650620727</v>
      </c>
      <c r="E153" s="209">
        <f t="shared" si="21"/>
        <v>-1.6842105263157894E-2</v>
      </c>
      <c r="F153" s="209">
        <f t="shared" si="21"/>
        <v>-0.45563292269237637</v>
      </c>
      <c r="G153" s="209">
        <f t="shared" si="21"/>
        <v>-5.358914985114125E-2</v>
      </c>
      <c r="H153" s="209">
        <f t="shared" si="21"/>
        <v>2.9687499999999999E-2</v>
      </c>
      <c r="I153" s="209">
        <f t="shared" si="21"/>
        <v>1.0632183908045978</v>
      </c>
      <c r="J153" s="209">
        <f t="shared" si="21"/>
        <v>0.47019867549668876</v>
      </c>
      <c r="K153" s="209">
        <f t="shared" si="21"/>
        <v>-0.28048780487804881</v>
      </c>
      <c r="L153" s="209">
        <f t="shared" si="21"/>
        <v>0.6875</v>
      </c>
      <c r="M153" s="209">
        <f t="shared" si="21"/>
        <v>2.5285558384867217</v>
      </c>
      <c r="N153" s="209">
        <f t="shared" si="21"/>
        <v>0.30258263861702761</v>
      </c>
    </row>
    <row r="154" spans="2:14">
      <c r="B154" s="359" t="s">
        <v>65</v>
      </c>
      <c r="C154" s="360"/>
      <c r="D154" s="360"/>
      <c r="E154" s="360"/>
      <c r="F154" s="360"/>
      <c r="G154" s="360"/>
      <c r="H154" s="360"/>
      <c r="I154" s="360"/>
      <c r="J154" s="360"/>
      <c r="K154" s="360"/>
      <c r="L154" s="360"/>
      <c r="M154" s="360"/>
      <c r="N154" s="361"/>
    </row>
    <row r="155" spans="2:14">
      <c r="C155" s="210"/>
      <c r="D155" s="210"/>
      <c r="E155" s="210"/>
      <c r="F155" s="210"/>
      <c r="G155" s="210"/>
      <c r="H155" s="210"/>
      <c r="I155" s="210"/>
      <c r="J155" s="210"/>
      <c r="K155" s="210"/>
      <c r="L155" s="210"/>
      <c r="M155" s="210"/>
      <c r="N155" s="210"/>
    </row>
    <row r="156" spans="2:14">
      <c r="B156" s="367" t="s">
        <v>123</v>
      </c>
      <c r="C156" s="367"/>
      <c r="D156" s="367"/>
      <c r="E156" s="367"/>
      <c r="F156" s="367"/>
      <c r="G156" s="367"/>
      <c r="H156" s="367"/>
      <c r="I156" s="367"/>
      <c r="J156" s="367"/>
      <c r="K156" s="367"/>
      <c r="L156" s="367"/>
      <c r="M156" s="367"/>
      <c r="N156" s="367"/>
    </row>
    <row r="157" spans="2:14"/>
    <row r="158" spans="2:14"/>
    <row r="159" spans="2:14"/>
    <row r="160" spans="2:14"/>
    <row r="161"/>
    <row r="162"/>
    <row r="163"/>
    <row r="164"/>
    <row r="165"/>
    <row r="166"/>
    <row r="167"/>
    <row r="168"/>
    <row r="169"/>
    <row r="170"/>
    <row r="171"/>
    <row r="172"/>
    <row r="173"/>
    <row r="174"/>
    <row r="175"/>
    <row r="176"/>
    <row r="177" spans="1:14"/>
    <row r="178" spans="1:14">
      <c r="B178" s="211" t="s">
        <v>65</v>
      </c>
    </row>
    <row r="179" spans="1:14"/>
    <row r="180" spans="1:14">
      <c r="B180" s="381" t="s">
        <v>124</v>
      </c>
      <c r="C180" s="381"/>
      <c r="D180" s="381"/>
      <c r="E180" s="381"/>
      <c r="F180" s="381"/>
      <c r="G180" s="381"/>
      <c r="H180" s="381"/>
      <c r="I180" s="381"/>
      <c r="J180" s="381"/>
      <c r="K180" s="381"/>
      <c r="L180" s="381"/>
      <c r="M180" s="381"/>
      <c r="N180" s="381"/>
    </row>
    <row r="181" spans="1:14"/>
    <row r="182" spans="1:14" ht="43.5" customHeight="1">
      <c r="B182" s="366" t="s">
        <v>125</v>
      </c>
      <c r="C182" s="366"/>
      <c r="D182" s="366"/>
      <c r="E182" s="366"/>
      <c r="F182" s="366"/>
      <c r="G182" s="366"/>
      <c r="H182" s="366"/>
      <c r="I182" s="366"/>
      <c r="J182" s="366"/>
      <c r="K182" s="366"/>
      <c r="L182" s="366"/>
      <c r="M182" s="366"/>
      <c r="N182" s="366"/>
    </row>
    <row r="183" spans="1:14"/>
    <row r="184" spans="1:14" ht="15" customHeight="1">
      <c r="A184" s="213"/>
      <c r="B184" s="382" t="s">
        <v>126</v>
      </c>
      <c r="C184" s="383"/>
      <c r="D184" s="383"/>
      <c r="E184" s="383"/>
      <c r="F184" s="383"/>
      <c r="G184" s="213"/>
      <c r="H184" s="213"/>
      <c r="I184" s="213"/>
      <c r="J184" s="213"/>
      <c r="K184" s="213"/>
    </row>
    <row r="185" spans="1:14" ht="15.75" customHeight="1">
      <c r="A185" s="213"/>
      <c r="B185" s="214" t="s">
        <v>31</v>
      </c>
      <c r="C185" s="215" t="s">
        <v>127</v>
      </c>
      <c r="D185" s="215" t="s">
        <v>128</v>
      </c>
      <c r="E185" s="215" t="s">
        <v>89</v>
      </c>
      <c r="F185" s="216" t="s">
        <v>90</v>
      </c>
      <c r="G185" s="213"/>
      <c r="H185" s="213"/>
      <c r="I185" s="213"/>
      <c r="J185" s="213"/>
      <c r="K185" s="213"/>
    </row>
    <row r="186" spans="1:14" ht="18.75">
      <c r="A186" s="213"/>
      <c r="B186" s="217" t="s">
        <v>6</v>
      </c>
      <c r="C186" s="218">
        <v>2</v>
      </c>
      <c r="D186" s="218">
        <v>6</v>
      </c>
      <c r="E186" s="218">
        <f>D186-C186</f>
        <v>4</v>
      </c>
      <c r="F186" s="219">
        <f>E186/C186</f>
        <v>2</v>
      </c>
      <c r="G186" s="213"/>
      <c r="H186" s="213"/>
      <c r="I186" s="213"/>
      <c r="J186" s="213"/>
      <c r="K186" s="213"/>
      <c r="L186" s="213"/>
    </row>
    <row r="187" spans="1:14" ht="18.75">
      <c r="A187" s="220"/>
      <c r="B187" s="217" t="s">
        <v>7</v>
      </c>
      <c r="C187" s="218">
        <v>13</v>
      </c>
      <c r="D187" s="218">
        <v>18</v>
      </c>
      <c r="E187" s="218">
        <f t="shared" ref="E187:E191" si="22">D187-C187</f>
        <v>5</v>
      </c>
      <c r="F187" s="219">
        <f t="shared" ref="F187:F191" si="23">E187/C187</f>
        <v>0.38461538461538464</v>
      </c>
      <c r="G187" s="220"/>
      <c r="H187" s="220"/>
      <c r="I187" s="220"/>
      <c r="J187" s="220"/>
      <c r="K187" s="220"/>
      <c r="L187" s="220"/>
    </row>
    <row r="188" spans="1:14" ht="18.75">
      <c r="A188" s="220"/>
      <c r="B188" s="217" t="s">
        <v>8</v>
      </c>
      <c r="C188" s="221">
        <v>13</v>
      </c>
      <c r="D188" s="221">
        <v>29</v>
      </c>
      <c r="E188" s="218">
        <f t="shared" si="22"/>
        <v>16</v>
      </c>
      <c r="F188" s="219">
        <f t="shared" si="23"/>
        <v>1.2307692307692308</v>
      </c>
      <c r="G188" s="220"/>
      <c r="H188" s="220"/>
      <c r="I188" s="220"/>
      <c r="J188" s="220"/>
      <c r="K188" s="220"/>
      <c r="L188" s="220"/>
    </row>
    <row r="189" spans="1:14" ht="18.75">
      <c r="A189" s="220"/>
      <c r="B189" s="217" t="s">
        <v>9</v>
      </c>
      <c r="C189" s="221">
        <v>5</v>
      </c>
      <c r="D189" s="221">
        <v>7</v>
      </c>
      <c r="E189" s="218">
        <f t="shared" si="22"/>
        <v>2</v>
      </c>
      <c r="F189" s="219">
        <f t="shared" si="23"/>
        <v>0.4</v>
      </c>
      <c r="G189" s="220"/>
      <c r="H189" s="220"/>
      <c r="I189" s="220"/>
      <c r="J189" s="220"/>
      <c r="K189" s="220"/>
      <c r="L189" s="220"/>
    </row>
    <row r="190" spans="1:14" ht="18.75">
      <c r="A190" s="220"/>
      <c r="B190" s="217" t="s">
        <v>10</v>
      </c>
      <c r="C190" s="221">
        <v>44</v>
      </c>
      <c r="D190" s="221">
        <v>20</v>
      </c>
      <c r="E190" s="218">
        <f t="shared" si="22"/>
        <v>-24</v>
      </c>
      <c r="F190" s="219">
        <f t="shared" si="23"/>
        <v>-0.54545454545454541</v>
      </c>
      <c r="G190" s="220"/>
      <c r="H190" s="220"/>
      <c r="I190" s="220"/>
      <c r="J190" s="220"/>
      <c r="K190" s="220"/>
      <c r="L190" s="220"/>
    </row>
    <row r="191" spans="1:14" ht="18.75">
      <c r="A191" s="220"/>
      <c r="B191" s="217" t="s">
        <v>11</v>
      </c>
      <c r="C191" s="221">
        <v>6</v>
      </c>
      <c r="D191" s="221">
        <v>13</v>
      </c>
      <c r="E191" s="218">
        <f t="shared" si="22"/>
        <v>7</v>
      </c>
      <c r="F191" s="219">
        <f t="shared" si="23"/>
        <v>1.1666666666666667</v>
      </c>
      <c r="G191" s="220"/>
      <c r="H191" s="220"/>
      <c r="I191" s="220"/>
      <c r="J191" s="220"/>
      <c r="K191" s="220"/>
      <c r="L191" s="220"/>
    </row>
    <row r="192" spans="1:14" ht="18.75">
      <c r="A192" s="220"/>
      <c r="B192" s="217" t="s">
        <v>12</v>
      </c>
      <c r="C192" s="218"/>
      <c r="D192" s="218"/>
      <c r="E192" s="218"/>
      <c r="F192" s="219"/>
      <c r="G192" s="220"/>
      <c r="H192" s="220"/>
      <c r="I192" s="220"/>
      <c r="J192" s="220"/>
      <c r="K192" s="220"/>
      <c r="L192" s="220"/>
    </row>
    <row r="193" spans="1:15" ht="18.75">
      <c r="A193" s="220"/>
      <c r="B193" s="217" t="s">
        <v>13</v>
      </c>
      <c r="C193" s="218"/>
      <c r="D193" s="218"/>
      <c r="E193" s="218"/>
      <c r="F193" s="219"/>
      <c r="G193" s="220"/>
      <c r="H193" s="220"/>
      <c r="I193" s="220"/>
      <c r="J193" s="220"/>
      <c r="K193" s="220"/>
      <c r="L193" s="220"/>
    </row>
    <row r="194" spans="1:15" ht="18.75">
      <c r="A194" s="220"/>
      <c r="B194" s="217" t="s">
        <v>14</v>
      </c>
      <c r="C194" s="218"/>
      <c r="D194" s="218"/>
      <c r="E194" s="218"/>
      <c r="F194" s="219"/>
      <c r="G194" s="220"/>
      <c r="H194" s="220"/>
      <c r="I194" s="220"/>
      <c r="J194" s="220"/>
      <c r="K194" s="220"/>
      <c r="L194" s="220"/>
    </row>
    <row r="195" spans="1:15" ht="18.75">
      <c r="A195" s="220"/>
      <c r="B195" s="217" t="s">
        <v>15</v>
      </c>
      <c r="C195" s="218"/>
      <c r="D195" s="218"/>
      <c r="E195" s="218"/>
      <c r="F195" s="219"/>
      <c r="G195" s="220"/>
      <c r="H195" s="220"/>
      <c r="I195" s="220"/>
      <c r="J195" s="220"/>
      <c r="K195" s="220"/>
      <c r="L195" s="220"/>
    </row>
    <row r="196" spans="1:15" ht="18.75">
      <c r="A196" s="220"/>
      <c r="B196" s="217" t="s">
        <v>16</v>
      </c>
      <c r="C196" s="218"/>
      <c r="D196" s="218"/>
      <c r="E196" s="218"/>
      <c r="F196" s="219"/>
      <c r="G196" s="220"/>
      <c r="H196" s="220"/>
      <c r="I196" s="220"/>
      <c r="J196" s="220"/>
      <c r="K196" s="220"/>
      <c r="L196" s="220"/>
    </row>
    <row r="197" spans="1:15" ht="18.75">
      <c r="A197" s="220"/>
      <c r="B197" s="217" t="s">
        <v>17</v>
      </c>
      <c r="C197" s="218"/>
      <c r="D197" s="218"/>
      <c r="E197" s="218"/>
      <c r="F197" s="219"/>
      <c r="G197" s="220"/>
      <c r="H197" s="220"/>
      <c r="I197" s="220"/>
      <c r="J197" s="220"/>
      <c r="K197" s="220"/>
      <c r="L197" s="220"/>
    </row>
    <row r="198" spans="1:15" ht="15.75">
      <c r="A198" s="220"/>
      <c r="B198" s="222" t="s">
        <v>18</v>
      </c>
      <c r="C198" s="223">
        <f>SUM(C186:C197)</f>
        <v>83</v>
      </c>
      <c r="D198" s="223">
        <f>SUM(D186:D197)</f>
        <v>93</v>
      </c>
      <c r="E198" s="223">
        <f>SUM(E186:E197)</f>
        <v>10</v>
      </c>
      <c r="F198" s="224">
        <f>E198/C198</f>
        <v>0.12048192771084337</v>
      </c>
      <c r="G198" s="220"/>
      <c r="H198" s="220"/>
      <c r="I198" s="220"/>
      <c r="J198" s="220"/>
      <c r="K198" s="220"/>
      <c r="L198" s="220"/>
    </row>
    <row r="199" spans="1:15">
      <c r="A199" s="213"/>
      <c r="B199" s="359" t="s">
        <v>129</v>
      </c>
      <c r="C199" s="360"/>
      <c r="D199" s="360"/>
      <c r="E199" s="360"/>
      <c r="F199" s="361"/>
      <c r="G199" s="213"/>
      <c r="H199" s="211" t="s">
        <v>129</v>
      </c>
      <c r="I199" s="213"/>
      <c r="J199" s="213"/>
      <c r="K199" s="213"/>
      <c r="L199" s="213"/>
    </row>
    <row r="200" spans="1:15" ht="15" customHeight="1">
      <c r="A200" s="225"/>
      <c r="B200" s="177"/>
      <c r="C200" s="225"/>
      <c r="D200" s="225"/>
      <c r="E200" s="225"/>
      <c r="F200" s="225"/>
      <c r="G200" s="213"/>
      <c r="H200" s="213"/>
      <c r="I200" s="213"/>
      <c r="J200" s="213"/>
      <c r="K200" s="213"/>
    </row>
    <row r="201" spans="1:15" ht="15" customHeight="1">
      <c r="A201" s="213"/>
      <c r="B201" s="213"/>
      <c r="C201" s="213"/>
      <c r="D201" s="213"/>
      <c r="E201" s="213"/>
      <c r="F201" s="225"/>
      <c r="G201" s="177"/>
      <c r="H201" s="225"/>
      <c r="I201" s="225"/>
      <c r="J201" s="225"/>
      <c r="K201" s="225"/>
    </row>
    <row r="202" spans="1:15"/>
    <row r="203" spans="1:15"/>
    <row r="204" spans="1:15" ht="21">
      <c r="B204" s="362" t="s">
        <v>130</v>
      </c>
      <c r="C204" s="362"/>
      <c r="D204" s="362"/>
      <c r="E204" s="362"/>
      <c r="F204" s="362"/>
      <c r="G204" s="362"/>
      <c r="H204" s="362"/>
      <c r="I204" s="362"/>
      <c r="J204" s="362"/>
      <c r="K204" s="362"/>
      <c r="L204" s="362"/>
      <c r="M204" s="362"/>
      <c r="N204" s="362"/>
      <c r="O204" s="362"/>
    </row>
    <row r="205" spans="1:15"/>
    <row r="206" spans="1:15" ht="15" customHeight="1">
      <c r="B206" s="368" t="s">
        <v>131</v>
      </c>
      <c r="C206" s="368"/>
      <c r="D206" s="368"/>
      <c r="E206" s="368"/>
      <c r="F206" s="368"/>
      <c r="G206" s="368"/>
      <c r="H206" s="368"/>
      <c r="I206" s="368"/>
      <c r="J206" s="368"/>
      <c r="K206" s="368"/>
      <c r="L206" s="368"/>
      <c r="M206" s="368"/>
      <c r="N206" s="368"/>
      <c r="O206" s="368"/>
    </row>
    <row r="207" spans="1:15"/>
    <row r="208" spans="1:15">
      <c r="B208" s="369" t="s">
        <v>132</v>
      </c>
      <c r="C208" s="370"/>
      <c r="D208" s="370"/>
      <c r="E208" s="370"/>
      <c r="F208" s="371"/>
    </row>
    <row r="209" spans="2:12">
      <c r="B209" s="178" t="s">
        <v>31</v>
      </c>
      <c r="C209" s="179" t="s">
        <v>87</v>
      </c>
      <c r="D209" s="179" t="s">
        <v>88</v>
      </c>
      <c r="E209" s="179" t="s">
        <v>89</v>
      </c>
      <c r="F209" s="179" t="s">
        <v>90</v>
      </c>
    </row>
    <row r="210" spans="2:12">
      <c r="B210" s="180" t="s">
        <v>6</v>
      </c>
      <c r="C210" s="181">
        <v>20759</v>
      </c>
      <c r="D210" s="181">
        <v>30476</v>
      </c>
      <c r="E210" s="181">
        <f>D210-C210</f>
        <v>9717</v>
      </c>
      <c r="F210" s="182">
        <f>E210/C210</f>
        <v>0.46808613131653742</v>
      </c>
    </row>
    <row r="211" spans="2:12">
      <c r="B211" s="180" t="s">
        <v>7</v>
      </c>
      <c r="C211" s="184">
        <v>25011</v>
      </c>
      <c r="D211" s="184">
        <v>33705</v>
      </c>
      <c r="E211" s="181">
        <f t="shared" ref="E211:E215" si="24">D211-C211</f>
        <v>8694</v>
      </c>
      <c r="F211" s="182">
        <f t="shared" ref="F211:F215" si="25">E211/C211</f>
        <v>0.34760705289672544</v>
      </c>
    </row>
    <row r="212" spans="2:12">
      <c r="B212" s="180" t="s">
        <v>8</v>
      </c>
      <c r="C212" s="184">
        <v>23373</v>
      </c>
      <c r="D212" s="184">
        <v>34626</v>
      </c>
      <c r="E212" s="181">
        <f t="shared" si="24"/>
        <v>11253</v>
      </c>
      <c r="F212" s="182">
        <f t="shared" si="25"/>
        <v>0.48145295854190734</v>
      </c>
    </row>
    <row r="213" spans="2:12">
      <c r="B213" s="180" t="s">
        <v>9</v>
      </c>
      <c r="C213" s="184">
        <v>24897</v>
      </c>
      <c r="D213" s="184">
        <v>33247</v>
      </c>
      <c r="E213" s="181">
        <f t="shared" si="24"/>
        <v>8350</v>
      </c>
      <c r="F213" s="182">
        <f t="shared" si="25"/>
        <v>0.33538177290436599</v>
      </c>
    </row>
    <row r="214" spans="2:12">
      <c r="B214" s="180" t="s">
        <v>10</v>
      </c>
      <c r="C214" s="184">
        <v>32305</v>
      </c>
      <c r="D214" s="184">
        <v>41298</v>
      </c>
      <c r="E214" s="181">
        <f t="shared" si="24"/>
        <v>8993</v>
      </c>
      <c r="F214" s="182">
        <f t="shared" si="25"/>
        <v>0.27837796006810089</v>
      </c>
    </row>
    <row r="215" spans="2:12">
      <c r="B215" s="180" t="s">
        <v>11</v>
      </c>
      <c r="C215" s="184">
        <v>26843</v>
      </c>
      <c r="D215" s="184">
        <v>32752</v>
      </c>
      <c r="E215" s="181">
        <f t="shared" si="24"/>
        <v>5909</v>
      </c>
      <c r="F215" s="182">
        <f t="shared" si="25"/>
        <v>0.22013187795700928</v>
      </c>
    </row>
    <row r="216" spans="2:12">
      <c r="B216" s="180" t="s">
        <v>12</v>
      </c>
      <c r="C216" s="184"/>
      <c r="D216" s="184"/>
      <c r="E216" s="181"/>
      <c r="F216" s="182"/>
    </row>
    <row r="217" spans="2:12">
      <c r="B217" s="180" t="s">
        <v>13</v>
      </c>
      <c r="C217" s="184"/>
      <c r="D217" s="184"/>
      <c r="E217" s="181"/>
      <c r="F217" s="182"/>
    </row>
    <row r="218" spans="2:12">
      <c r="B218" s="180" t="s">
        <v>14</v>
      </c>
      <c r="C218" s="184"/>
      <c r="D218" s="184"/>
      <c r="E218" s="181"/>
      <c r="F218" s="182"/>
    </row>
    <row r="219" spans="2:12">
      <c r="B219" s="180" t="s">
        <v>15</v>
      </c>
      <c r="C219" s="184"/>
      <c r="D219" s="184"/>
      <c r="E219" s="181"/>
      <c r="F219" s="182"/>
    </row>
    <row r="220" spans="2:12">
      <c r="B220" s="180" t="s">
        <v>16</v>
      </c>
      <c r="C220" s="184"/>
      <c r="D220" s="184"/>
      <c r="E220" s="181"/>
      <c r="F220" s="182"/>
    </row>
    <row r="221" spans="2:12">
      <c r="B221" s="180" t="s">
        <v>17</v>
      </c>
      <c r="C221" s="184"/>
      <c r="D221" s="184"/>
      <c r="E221" s="184"/>
      <c r="F221" s="182"/>
    </row>
    <row r="222" spans="2:12">
      <c r="B222" s="185" t="s">
        <v>18</v>
      </c>
      <c r="C222" s="186">
        <f>SUM(C210:C221)</f>
        <v>153188</v>
      </c>
      <c r="D222" s="186">
        <f t="shared" ref="D222:E222" si="26">SUM(D210:D221)</f>
        <v>206104</v>
      </c>
      <c r="E222" s="186">
        <f t="shared" si="26"/>
        <v>52916</v>
      </c>
      <c r="F222" s="187">
        <f>E222/C222</f>
        <v>0.34543175705668849</v>
      </c>
    </row>
    <row r="223" spans="2:12">
      <c r="B223" s="372" t="s">
        <v>65</v>
      </c>
      <c r="C223" s="373"/>
      <c r="D223" s="373"/>
      <c r="E223" s="373"/>
      <c r="F223" s="374"/>
      <c r="H223" s="191" t="s">
        <v>65</v>
      </c>
      <c r="I223" s="192"/>
      <c r="J223" s="192"/>
      <c r="K223" s="192"/>
      <c r="L223" s="192"/>
    </row>
    <row r="224" spans="2:12" ht="15.75" customHeight="1"/>
    <row r="225" spans="2:15" ht="15.75" customHeight="1"/>
    <row r="226" spans="2:15" ht="31.5" customHeight="1">
      <c r="B226" s="354" t="s">
        <v>133</v>
      </c>
      <c r="C226" s="354"/>
      <c r="D226" s="354"/>
      <c r="E226" s="354"/>
      <c r="F226" s="354"/>
      <c r="G226" s="354"/>
      <c r="H226" s="354"/>
      <c r="I226" s="354"/>
      <c r="J226" s="354"/>
      <c r="K226" s="354"/>
      <c r="L226" s="354"/>
      <c r="M226" s="354"/>
      <c r="N226" s="354"/>
      <c r="O226" s="354"/>
    </row>
    <row r="227" spans="2:15">
      <c r="B227" s="226"/>
      <c r="C227" s="226"/>
      <c r="D227" s="226"/>
      <c r="E227" s="226"/>
      <c r="F227" s="226"/>
      <c r="G227" s="226"/>
      <c r="H227" s="226"/>
      <c r="I227" s="226"/>
      <c r="J227" s="226"/>
      <c r="K227" s="226"/>
      <c r="L227" s="226"/>
      <c r="M227" s="226"/>
      <c r="N227" s="226"/>
      <c r="O227" s="226"/>
    </row>
    <row r="228" spans="2:15">
      <c r="D228" s="369" t="s">
        <v>134</v>
      </c>
      <c r="E228" s="370"/>
      <c r="F228" s="370"/>
      <c r="G228" s="370"/>
      <c r="H228" s="370"/>
      <c r="I228" s="370"/>
      <c r="J228" s="370"/>
    </row>
    <row r="229" spans="2:15" ht="40.5">
      <c r="D229" s="375" t="s">
        <v>135</v>
      </c>
      <c r="E229" s="376"/>
      <c r="F229" s="377"/>
      <c r="G229" s="227" t="s">
        <v>136</v>
      </c>
      <c r="H229" s="227" t="s">
        <v>137</v>
      </c>
      <c r="I229" s="228" t="s">
        <v>89</v>
      </c>
      <c r="J229" s="229" t="s">
        <v>90</v>
      </c>
    </row>
    <row r="230" spans="2:15">
      <c r="D230" s="378" t="s">
        <v>138</v>
      </c>
      <c r="E230" s="379"/>
      <c r="F230" s="380"/>
      <c r="G230" s="230">
        <v>54385</v>
      </c>
      <c r="H230" s="231">
        <v>55542</v>
      </c>
      <c r="I230" s="232">
        <v>1157</v>
      </c>
      <c r="J230" s="233">
        <v>2.1274248414084766E-2</v>
      </c>
    </row>
    <row r="231" spans="2:15">
      <c r="D231" s="378" t="s">
        <v>139</v>
      </c>
      <c r="E231" s="379"/>
      <c r="F231" s="380"/>
      <c r="G231" s="230">
        <v>25403</v>
      </c>
      <c r="H231" s="231">
        <v>43690</v>
      </c>
      <c r="I231" s="232">
        <v>18287</v>
      </c>
      <c r="J231" s="233">
        <v>0.71987560524347516</v>
      </c>
    </row>
    <row r="232" spans="2:15">
      <c r="D232" s="378" t="s">
        <v>140</v>
      </c>
      <c r="E232" s="379"/>
      <c r="F232" s="380"/>
      <c r="G232" s="230">
        <v>11644</v>
      </c>
      <c r="H232" s="231">
        <v>35503</v>
      </c>
      <c r="I232" s="232">
        <v>23859</v>
      </c>
      <c r="J232" s="233">
        <v>2.0490381312263826</v>
      </c>
    </row>
    <row r="233" spans="2:15">
      <c r="D233" s="378" t="s">
        <v>139</v>
      </c>
      <c r="E233" s="379"/>
      <c r="F233" s="380"/>
      <c r="G233" s="230">
        <v>25403</v>
      </c>
      <c r="H233" s="231">
        <v>17504</v>
      </c>
      <c r="I233" s="232">
        <v>-7899</v>
      </c>
      <c r="J233" s="233">
        <v>-0.31094752588276975</v>
      </c>
    </row>
    <row r="234" spans="2:15">
      <c r="D234" s="378" t="s">
        <v>141</v>
      </c>
      <c r="E234" s="379"/>
      <c r="F234" s="380"/>
      <c r="G234" s="230">
        <v>4706</v>
      </c>
      <c r="H234" s="231">
        <v>9147</v>
      </c>
      <c r="I234" s="232">
        <v>4441</v>
      </c>
      <c r="J234" s="233">
        <v>0.94368890777730552</v>
      </c>
    </row>
    <row r="235" spans="2:15">
      <c r="D235" s="378" t="s">
        <v>142</v>
      </c>
      <c r="E235" s="379"/>
      <c r="F235" s="380"/>
      <c r="G235" s="230">
        <v>4546</v>
      </c>
      <c r="H235" s="231">
        <v>6316</v>
      </c>
      <c r="I235" s="232">
        <v>1770</v>
      </c>
      <c r="J235" s="233">
        <v>0.3893532776066872</v>
      </c>
    </row>
    <row r="236" spans="2:15">
      <c r="D236" s="378" t="s">
        <v>143</v>
      </c>
      <c r="E236" s="379"/>
      <c r="F236" s="380"/>
      <c r="G236" s="230">
        <v>4609</v>
      </c>
      <c r="H236" s="231">
        <v>6042</v>
      </c>
      <c r="I236" s="232">
        <v>1433</v>
      </c>
      <c r="J236" s="233">
        <v>0.31091343024517248</v>
      </c>
    </row>
    <row r="237" spans="2:15">
      <c r="D237" s="378" t="s">
        <v>144</v>
      </c>
      <c r="E237" s="379"/>
      <c r="F237" s="380"/>
      <c r="G237" s="230">
        <v>4648</v>
      </c>
      <c r="H237" s="231">
        <v>5419</v>
      </c>
      <c r="I237" s="232">
        <v>771</v>
      </c>
      <c r="J237" s="233">
        <v>0.16587779690189328</v>
      </c>
    </row>
    <row r="238" spans="2:15">
      <c r="D238" s="378" t="s">
        <v>145</v>
      </c>
      <c r="E238" s="379"/>
      <c r="F238" s="380"/>
      <c r="G238" s="230">
        <v>3690</v>
      </c>
      <c r="H238" s="231">
        <v>3991</v>
      </c>
      <c r="I238" s="232">
        <v>301</v>
      </c>
      <c r="J238" s="233">
        <v>8.1571815718157178E-2</v>
      </c>
    </row>
    <row r="239" spans="2:15">
      <c r="D239" s="378" t="s">
        <v>146</v>
      </c>
      <c r="E239" s="379"/>
      <c r="F239" s="380"/>
      <c r="G239" s="230">
        <v>3100</v>
      </c>
      <c r="H239" s="231">
        <v>3811</v>
      </c>
      <c r="I239" s="232">
        <v>711</v>
      </c>
      <c r="J239" s="233">
        <v>0.22935483870967741</v>
      </c>
    </row>
    <row r="240" spans="2:15">
      <c r="D240" s="359" t="s">
        <v>65</v>
      </c>
      <c r="E240" s="360"/>
      <c r="F240" s="360"/>
      <c r="G240" s="360"/>
      <c r="H240" s="360"/>
      <c r="I240" s="360"/>
      <c r="J240" s="361"/>
    </row>
    <row r="241" spans="2:15"/>
    <row r="242" spans="2:15" ht="31.5" customHeight="1">
      <c r="B242" s="354" t="s">
        <v>147</v>
      </c>
      <c r="C242" s="354"/>
      <c r="D242" s="354"/>
      <c r="E242" s="354"/>
      <c r="F242" s="354"/>
      <c r="G242" s="354"/>
      <c r="H242" s="354"/>
      <c r="I242" s="354"/>
      <c r="J242" s="354"/>
      <c r="K242" s="354"/>
      <c r="L242" s="354"/>
      <c r="M242" s="354"/>
      <c r="N242" s="354"/>
      <c r="O242" s="354"/>
    </row>
    <row r="243" spans="2:15"/>
    <row r="244" spans="2:15" ht="15.75" thickBot="1">
      <c r="B244" s="384" t="s">
        <v>148</v>
      </c>
      <c r="C244" s="384"/>
      <c r="D244" s="384"/>
      <c r="E244" s="384"/>
      <c r="F244" s="384"/>
      <c r="G244" s="384"/>
      <c r="H244" s="384"/>
      <c r="I244" s="384"/>
      <c r="J244" s="384"/>
      <c r="K244" s="384"/>
    </row>
    <row r="245" spans="2:15" ht="25.5" customHeight="1">
      <c r="B245" s="385" t="s">
        <v>149</v>
      </c>
      <c r="C245" s="387" t="s">
        <v>93</v>
      </c>
      <c r="D245" s="388"/>
      <c r="E245" s="388"/>
      <c r="F245" s="388"/>
      <c r="G245" s="389"/>
      <c r="H245" s="393" t="s">
        <v>127</v>
      </c>
      <c r="I245" s="394"/>
      <c r="J245" s="395" t="s">
        <v>128</v>
      </c>
      <c r="K245" s="396"/>
    </row>
    <row r="246" spans="2:15" ht="40.5">
      <c r="B246" s="386"/>
      <c r="C246" s="390"/>
      <c r="D246" s="391"/>
      <c r="E246" s="391"/>
      <c r="F246" s="391"/>
      <c r="G246" s="392"/>
      <c r="H246" s="234" t="s">
        <v>150</v>
      </c>
      <c r="I246" s="235" t="s">
        <v>151</v>
      </c>
      <c r="J246" s="234" t="s">
        <v>150</v>
      </c>
      <c r="K246" s="235" t="s">
        <v>152</v>
      </c>
    </row>
    <row r="247" spans="2:15">
      <c r="B247" s="397" t="s">
        <v>6</v>
      </c>
      <c r="C247" s="399" t="s">
        <v>153</v>
      </c>
      <c r="D247" s="400"/>
      <c r="E247" s="400"/>
      <c r="F247" s="400"/>
      <c r="G247" s="401"/>
      <c r="H247" s="236">
        <v>20744</v>
      </c>
      <c r="I247" s="402">
        <f>(H247/H248)</f>
        <v>0.99927742184112911</v>
      </c>
      <c r="J247" s="236">
        <v>30428</v>
      </c>
      <c r="K247" s="402">
        <f>(J247/J248)</f>
        <v>0.99842499015618846</v>
      </c>
    </row>
    <row r="248" spans="2:15">
      <c r="B248" s="398"/>
      <c r="C248" s="399" t="s">
        <v>154</v>
      </c>
      <c r="D248" s="400"/>
      <c r="E248" s="400"/>
      <c r="F248" s="400"/>
      <c r="G248" s="401"/>
      <c r="H248" s="236">
        <v>20759</v>
      </c>
      <c r="I248" s="402"/>
      <c r="J248" s="236">
        <v>30476</v>
      </c>
      <c r="K248" s="402"/>
    </row>
    <row r="249" spans="2:15">
      <c r="B249" s="397" t="s">
        <v>7</v>
      </c>
      <c r="C249" s="399" t="s">
        <v>153</v>
      </c>
      <c r="D249" s="400"/>
      <c r="E249" s="400"/>
      <c r="F249" s="400"/>
      <c r="G249" s="401"/>
      <c r="H249" s="236">
        <v>24987</v>
      </c>
      <c r="I249" s="402">
        <f>(H249/H250)</f>
        <v>0.99904042221422573</v>
      </c>
      <c r="J249" s="236">
        <v>33677</v>
      </c>
      <c r="K249" s="402">
        <f>(J249/J250)</f>
        <v>0.99916926272066464</v>
      </c>
    </row>
    <row r="250" spans="2:15">
      <c r="B250" s="398"/>
      <c r="C250" s="399" t="s">
        <v>154</v>
      </c>
      <c r="D250" s="400"/>
      <c r="E250" s="400"/>
      <c r="F250" s="400"/>
      <c r="G250" s="401"/>
      <c r="H250" s="236">
        <v>25011</v>
      </c>
      <c r="I250" s="402"/>
      <c r="J250" s="236">
        <v>33705</v>
      </c>
      <c r="K250" s="402"/>
    </row>
    <row r="251" spans="2:15">
      <c r="B251" s="397" t="s">
        <v>8</v>
      </c>
      <c r="C251" s="399" t="s">
        <v>153</v>
      </c>
      <c r="D251" s="400"/>
      <c r="E251" s="400"/>
      <c r="F251" s="400"/>
      <c r="G251" s="401"/>
      <c r="H251" s="236">
        <v>23351</v>
      </c>
      <c r="I251" s="403">
        <f>(H251/H252)</f>
        <v>0.99905874299405295</v>
      </c>
      <c r="J251" s="236">
        <v>34588</v>
      </c>
      <c r="K251" s="403">
        <f>(J251/J252)</f>
        <v>0.99890255877086587</v>
      </c>
    </row>
    <row r="252" spans="2:15">
      <c r="B252" s="398"/>
      <c r="C252" s="399" t="s">
        <v>154</v>
      </c>
      <c r="D252" s="400"/>
      <c r="E252" s="400"/>
      <c r="F252" s="400"/>
      <c r="G252" s="401"/>
      <c r="H252" s="236">
        <v>23373</v>
      </c>
      <c r="I252" s="403"/>
      <c r="J252" s="236">
        <v>34626</v>
      </c>
      <c r="K252" s="403"/>
    </row>
    <row r="253" spans="2:15">
      <c r="B253" s="397" t="s">
        <v>9</v>
      </c>
      <c r="C253" s="399" t="s">
        <v>153</v>
      </c>
      <c r="D253" s="400"/>
      <c r="E253" s="400"/>
      <c r="F253" s="400"/>
      <c r="G253" s="401"/>
      <c r="H253" s="236">
        <v>24882</v>
      </c>
      <c r="I253" s="402">
        <f>(H253/H254)</f>
        <v>0.99939751777322572</v>
      </c>
      <c r="J253" s="236">
        <v>33222</v>
      </c>
      <c r="K253" s="404">
        <f t="shared" ref="K253" si="27">(J253/J254)</f>
        <v>0.99924805245586068</v>
      </c>
    </row>
    <row r="254" spans="2:15">
      <c r="B254" s="398"/>
      <c r="C254" s="399" t="s">
        <v>154</v>
      </c>
      <c r="D254" s="400"/>
      <c r="E254" s="400"/>
      <c r="F254" s="400"/>
      <c r="G254" s="401"/>
      <c r="H254" s="236">
        <v>24897</v>
      </c>
      <c r="I254" s="402"/>
      <c r="J254" s="236">
        <v>33247</v>
      </c>
      <c r="K254" s="405"/>
    </row>
    <row r="255" spans="2:15">
      <c r="B255" s="397" t="s">
        <v>10</v>
      </c>
      <c r="C255" s="399" t="s">
        <v>153</v>
      </c>
      <c r="D255" s="400"/>
      <c r="E255" s="400"/>
      <c r="F255" s="400"/>
      <c r="G255" s="401"/>
      <c r="H255" s="236">
        <v>32271</v>
      </c>
      <c r="I255" s="402">
        <f>(H255/H256)</f>
        <v>0.99894753134189751</v>
      </c>
      <c r="J255" s="236">
        <v>41273</v>
      </c>
      <c r="K255" s="404">
        <f t="shared" ref="K255" si="28">(J255/J256)</f>
        <v>0.99939464380841692</v>
      </c>
    </row>
    <row r="256" spans="2:15">
      <c r="B256" s="398"/>
      <c r="C256" s="399" t="s">
        <v>154</v>
      </c>
      <c r="D256" s="400"/>
      <c r="E256" s="400"/>
      <c r="F256" s="400"/>
      <c r="G256" s="401"/>
      <c r="H256" s="236">
        <v>32305</v>
      </c>
      <c r="I256" s="402"/>
      <c r="J256" s="236">
        <v>41298</v>
      </c>
      <c r="K256" s="405"/>
    </row>
    <row r="257" spans="2:21">
      <c r="B257" s="397" t="s">
        <v>11</v>
      </c>
      <c r="C257" s="399" t="s">
        <v>153</v>
      </c>
      <c r="D257" s="400"/>
      <c r="E257" s="400"/>
      <c r="F257" s="400"/>
      <c r="G257" s="401"/>
      <c r="H257" s="236">
        <v>26720</v>
      </c>
      <c r="I257" s="402">
        <f>(H257/H258)</f>
        <v>0.99541779979883027</v>
      </c>
      <c r="J257" s="236">
        <v>32716</v>
      </c>
      <c r="K257" s="404">
        <f t="shared" ref="K257" si="29">(J257/J258)</f>
        <v>0.99890083048363454</v>
      </c>
    </row>
    <row r="258" spans="2:21" ht="15.75" thickBot="1">
      <c r="B258" s="398"/>
      <c r="C258" s="399" t="s">
        <v>154</v>
      </c>
      <c r="D258" s="400"/>
      <c r="E258" s="400"/>
      <c r="F258" s="400"/>
      <c r="G258" s="401"/>
      <c r="H258" s="236">
        <v>26843</v>
      </c>
      <c r="I258" s="402"/>
      <c r="J258" s="236">
        <v>32752</v>
      </c>
      <c r="K258" s="405"/>
    </row>
    <row r="259" spans="2:21" hidden="1">
      <c r="B259" s="397" t="s">
        <v>12</v>
      </c>
      <c r="C259" s="399" t="s">
        <v>153</v>
      </c>
      <c r="D259" s="400"/>
      <c r="E259" s="400"/>
      <c r="F259" s="400"/>
      <c r="G259" s="401"/>
      <c r="H259" s="236"/>
      <c r="I259" s="402"/>
      <c r="J259" s="236"/>
      <c r="K259" s="402"/>
    </row>
    <row r="260" spans="2:21" hidden="1">
      <c r="B260" s="398"/>
      <c r="C260" s="399" t="s">
        <v>154</v>
      </c>
      <c r="D260" s="400"/>
      <c r="E260" s="400"/>
      <c r="F260" s="400"/>
      <c r="G260" s="401"/>
      <c r="H260" s="236"/>
      <c r="I260" s="402"/>
      <c r="J260" s="236"/>
      <c r="K260" s="402"/>
    </row>
    <row r="261" spans="2:21" hidden="1">
      <c r="B261" s="397" t="s">
        <v>13</v>
      </c>
      <c r="C261" s="399" t="s">
        <v>153</v>
      </c>
      <c r="D261" s="400"/>
      <c r="E261" s="400"/>
      <c r="F261" s="400"/>
      <c r="G261" s="401"/>
      <c r="H261" s="236"/>
      <c r="I261" s="402"/>
      <c r="J261" s="236"/>
      <c r="K261" s="402"/>
    </row>
    <row r="262" spans="2:21" hidden="1">
      <c r="B262" s="398"/>
      <c r="C262" s="399" t="s">
        <v>154</v>
      </c>
      <c r="D262" s="400"/>
      <c r="E262" s="400"/>
      <c r="F262" s="400"/>
      <c r="G262" s="401"/>
      <c r="H262" s="236"/>
      <c r="I262" s="402"/>
      <c r="J262" s="236"/>
      <c r="K262" s="402"/>
    </row>
    <row r="263" spans="2:21" hidden="1">
      <c r="B263" s="397" t="s">
        <v>14</v>
      </c>
      <c r="C263" s="399" t="s">
        <v>153</v>
      </c>
      <c r="D263" s="400"/>
      <c r="E263" s="400"/>
      <c r="F263" s="400"/>
      <c r="G263" s="401"/>
      <c r="H263" s="236"/>
      <c r="I263" s="402"/>
      <c r="J263" s="236"/>
      <c r="K263" s="402"/>
    </row>
    <row r="264" spans="2:21" hidden="1">
      <c r="B264" s="398"/>
      <c r="C264" s="399" t="s">
        <v>154</v>
      </c>
      <c r="D264" s="400"/>
      <c r="E264" s="400"/>
      <c r="F264" s="400"/>
      <c r="G264" s="401"/>
      <c r="H264" s="236"/>
      <c r="I264" s="402"/>
      <c r="J264" s="236"/>
      <c r="K264" s="402"/>
    </row>
    <row r="265" spans="2:21" hidden="1">
      <c r="B265" s="397" t="s">
        <v>15</v>
      </c>
      <c r="C265" s="399" t="s">
        <v>153</v>
      </c>
      <c r="D265" s="400"/>
      <c r="E265" s="400"/>
      <c r="F265" s="400"/>
      <c r="G265" s="401"/>
      <c r="H265" s="236"/>
      <c r="I265" s="403"/>
      <c r="J265" s="236"/>
      <c r="K265" s="403"/>
    </row>
    <row r="266" spans="2:21" hidden="1">
      <c r="B266" s="398"/>
      <c r="C266" s="399" t="s">
        <v>154</v>
      </c>
      <c r="D266" s="400"/>
      <c r="E266" s="400"/>
      <c r="F266" s="400"/>
      <c r="G266" s="401"/>
      <c r="H266" s="236"/>
      <c r="I266" s="403"/>
      <c r="J266" s="236"/>
      <c r="K266" s="403"/>
    </row>
    <row r="267" spans="2:21" hidden="1">
      <c r="B267" s="397" t="s">
        <v>16</v>
      </c>
      <c r="C267" s="399" t="s">
        <v>153</v>
      </c>
      <c r="D267" s="400"/>
      <c r="E267" s="400"/>
      <c r="F267" s="400"/>
      <c r="G267" s="401"/>
      <c r="H267" s="236"/>
      <c r="I267" s="403"/>
      <c r="J267" s="236"/>
      <c r="K267" s="403"/>
    </row>
    <row r="268" spans="2:21" hidden="1">
      <c r="B268" s="398"/>
      <c r="C268" s="399" t="s">
        <v>154</v>
      </c>
      <c r="D268" s="400"/>
      <c r="E268" s="400"/>
      <c r="F268" s="400"/>
      <c r="G268" s="401"/>
      <c r="H268" s="236"/>
      <c r="I268" s="403"/>
      <c r="J268" s="236"/>
      <c r="K268" s="403"/>
    </row>
    <row r="269" spans="2:21" hidden="1">
      <c r="B269" s="397" t="s">
        <v>17</v>
      </c>
      <c r="C269" s="399" t="s">
        <v>153</v>
      </c>
      <c r="D269" s="400"/>
      <c r="E269" s="400"/>
      <c r="F269" s="400"/>
      <c r="G269" s="401"/>
      <c r="H269" s="236"/>
      <c r="I269" s="403"/>
      <c r="J269" s="236"/>
      <c r="K269" s="403"/>
    </row>
    <row r="270" spans="2:21" ht="15.75" hidden="1" thickBot="1">
      <c r="B270" s="406"/>
      <c r="C270" s="407" t="s">
        <v>154</v>
      </c>
      <c r="D270" s="408"/>
      <c r="E270" s="408"/>
      <c r="F270" s="408"/>
      <c r="G270" s="409"/>
      <c r="H270" s="236"/>
      <c r="I270" s="404"/>
      <c r="J270" s="236"/>
      <c r="K270" s="404"/>
    </row>
    <row r="271" spans="2:21" ht="19.5" customHeight="1">
      <c r="B271" s="410" t="s">
        <v>155</v>
      </c>
      <c r="C271" s="411"/>
      <c r="D271" s="411"/>
      <c r="E271" s="411"/>
      <c r="F271" s="411"/>
      <c r="G271" s="412"/>
      <c r="H271" s="237">
        <f>+H247+H249+H251+H253+H255+H257+H259+H261+H263+H265+H267+H269</f>
        <v>152955</v>
      </c>
      <c r="I271" s="413">
        <f>+H271/H272</f>
        <v>0.99847899313262134</v>
      </c>
      <c r="J271" s="237">
        <f>+J247+J249+J251+J253+J255+J257+J259+J261+J263+J265+J267+J269</f>
        <v>205904</v>
      </c>
      <c r="K271" s="416">
        <f>+J271/J272</f>
        <v>0.9990296161161355</v>
      </c>
      <c r="L271" s="421" t="s">
        <v>156</v>
      </c>
      <c r="M271" s="421"/>
      <c r="N271" s="421"/>
      <c r="O271" s="421"/>
      <c r="P271" s="177"/>
      <c r="Q271" s="177"/>
      <c r="R271" s="177"/>
      <c r="S271" s="177"/>
      <c r="T271" s="177"/>
      <c r="U271" s="177"/>
    </row>
    <row r="272" spans="2:21">
      <c r="B272" s="422" t="s">
        <v>157</v>
      </c>
      <c r="C272" s="423"/>
      <c r="D272" s="423"/>
      <c r="E272" s="423"/>
      <c r="F272" s="423"/>
      <c r="G272" s="424"/>
      <c r="H272" s="238">
        <f>+H248+H250+H252+H254+H256+H258+H260+H262+H264+H266+H268+H270</f>
        <v>153188</v>
      </c>
      <c r="I272" s="414"/>
      <c r="J272" s="238">
        <f>+J248+J250+J252+J254+J256+J258+J260+J262+J264+J266+J268+J270</f>
        <v>206104</v>
      </c>
      <c r="K272" s="414"/>
    </row>
    <row r="273" spans="2:15">
      <c r="B273" s="425" t="s">
        <v>158</v>
      </c>
      <c r="C273" s="426"/>
      <c r="D273" s="426"/>
      <c r="E273" s="426"/>
      <c r="F273" s="426"/>
      <c r="G273" s="427"/>
      <c r="H273" s="239">
        <f>+H272-H271</f>
        <v>233</v>
      </c>
      <c r="I273" s="415"/>
      <c r="J273" s="240">
        <f>+J272-J271</f>
        <v>200</v>
      </c>
      <c r="K273" s="415"/>
      <c r="L273" s="177"/>
    </row>
    <row r="274" spans="2:15">
      <c r="B274" s="359" t="s">
        <v>65</v>
      </c>
      <c r="C274" s="360"/>
      <c r="D274" s="360"/>
      <c r="E274" s="360"/>
      <c r="F274" s="360"/>
      <c r="G274" s="360"/>
      <c r="H274" s="360"/>
      <c r="I274" s="360"/>
      <c r="J274" s="360"/>
      <c r="K274" s="361"/>
    </row>
    <row r="275" spans="2:15"/>
    <row r="276" spans="2:15" ht="89.25" customHeight="1">
      <c r="B276" s="428" t="s">
        <v>159</v>
      </c>
      <c r="C276" s="428"/>
      <c r="D276" s="428"/>
      <c r="E276" s="428"/>
      <c r="F276" s="428"/>
      <c r="G276" s="428"/>
      <c r="H276" s="428"/>
      <c r="I276" s="428"/>
      <c r="J276" s="428"/>
      <c r="K276" s="428"/>
      <c r="L276" s="428"/>
      <c r="M276" s="428"/>
      <c r="N276" s="428"/>
      <c r="O276" s="428"/>
    </row>
    <row r="277" spans="2:15"/>
    <row r="278" spans="2:15" ht="16.5" customHeight="1" thickBot="1">
      <c r="B278" s="429" t="s">
        <v>160</v>
      </c>
      <c r="C278" s="430"/>
      <c r="D278" s="430"/>
      <c r="E278" s="430"/>
      <c r="F278" s="430"/>
      <c r="G278" s="430"/>
      <c r="H278" s="241"/>
      <c r="I278" s="241"/>
      <c r="J278" s="213"/>
      <c r="K278" s="213"/>
    </row>
    <row r="279" spans="2:15" ht="15.75">
      <c r="B279" s="417" t="s">
        <v>31</v>
      </c>
      <c r="C279" s="418"/>
      <c r="D279" s="244" t="s">
        <v>87</v>
      </c>
      <c r="E279" s="244" t="s">
        <v>88</v>
      </c>
      <c r="F279" s="242" t="s">
        <v>89</v>
      </c>
      <c r="G279" s="243" t="s">
        <v>90</v>
      </c>
      <c r="H279" s="245"/>
      <c r="I279" s="245"/>
      <c r="J279" s="245"/>
      <c r="K279" s="213"/>
    </row>
    <row r="280" spans="2:15" ht="18.75">
      <c r="B280" s="419" t="s">
        <v>6</v>
      </c>
      <c r="C280" s="420"/>
      <c r="D280" s="246">
        <v>30</v>
      </c>
      <c r="E280" s="247">
        <v>35</v>
      </c>
      <c r="F280" s="181">
        <f>E280-D280</f>
        <v>5</v>
      </c>
      <c r="G280" s="182">
        <f>F280/D280</f>
        <v>0.16666666666666666</v>
      </c>
      <c r="H280" s="248"/>
      <c r="I280" s="248"/>
      <c r="J280" s="248"/>
      <c r="K280" s="213"/>
    </row>
    <row r="281" spans="2:15" ht="18.75">
      <c r="B281" s="419" t="s">
        <v>7</v>
      </c>
      <c r="C281" s="420"/>
      <c r="D281" s="246">
        <v>42</v>
      </c>
      <c r="E281" s="247">
        <v>86</v>
      </c>
      <c r="F281" s="181">
        <f t="shared" ref="F281:F285" si="30">E281-D281</f>
        <v>44</v>
      </c>
      <c r="G281" s="182">
        <f t="shared" ref="G281:G285" si="31">F281/D281</f>
        <v>1.0476190476190477</v>
      </c>
      <c r="H281" s="245"/>
      <c r="I281" s="245"/>
      <c r="J281" s="245"/>
      <c r="K281" s="213"/>
    </row>
    <row r="282" spans="2:15" ht="18.75">
      <c r="B282" s="419" t="s">
        <v>8</v>
      </c>
      <c r="C282" s="420"/>
      <c r="D282" s="246">
        <v>46</v>
      </c>
      <c r="E282" s="247">
        <v>65</v>
      </c>
      <c r="F282" s="181">
        <f t="shared" si="30"/>
        <v>19</v>
      </c>
      <c r="G282" s="182">
        <f t="shared" si="31"/>
        <v>0.41304347826086957</v>
      </c>
      <c r="H282" s="213"/>
      <c r="I282" s="213"/>
      <c r="J282" s="249"/>
      <c r="K282" s="213"/>
    </row>
    <row r="283" spans="2:15" ht="18.75">
      <c r="B283" s="419" t="s">
        <v>9</v>
      </c>
      <c r="C283" s="420"/>
      <c r="D283" s="246">
        <v>55</v>
      </c>
      <c r="E283" s="247">
        <v>47</v>
      </c>
      <c r="F283" s="181">
        <f t="shared" si="30"/>
        <v>-8</v>
      </c>
      <c r="G283" s="182">
        <f t="shared" si="31"/>
        <v>-0.14545454545454545</v>
      </c>
      <c r="H283" s="213"/>
      <c r="I283" s="213"/>
      <c r="J283" s="249"/>
      <c r="K283" s="213"/>
    </row>
    <row r="284" spans="2:15" ht="18.75">
      <c r="B284" s="419" t="s">
        <v>10</v>
      </c>
      <c r="C284" s="420"/>
      <c r="D284" s="246">
        <v>59</v>
      </c>
      <c r="E284" s="247">
        <v>62</v>
      </c>
      <c r="F284" s="181">
        <f t="shared" si="30"/>
        <v>3</v>
      </c>
      <c r="G284" s="182">
        <f t="shared" si="31"/>
        <v>5.0847457627118647E-2</v>
      </c>
      <c r="H284" s="213"/>
      <c r="I284" s="213"/>
      <c r="J284" s="249"/>
      <c r="K284" s="213"/>
    </row>
    <row r="285" spans="2:15" ht="18.75">
      <c r="B285" s="419" t="s">
        <v>11</v>
      </c>
      <c r="C285" s="420"/>
      <c r="D285" s="246">
        <v>48</v>
      </c>
      <c r="E285" s="246">
        <v>77</v>
      </c>
      <c r="F285" s="181">
        <f t="shared" si="30"/>
        <v>29</v>
      </c>
      <c r="G285" s="182">
        <f t="shared" si="31"/>
        <v>0.60416666666666663</v>
      </c>
      <c r="H285" s="213"/>
      <c r="I285" s="213"/>
      <c r="J285" s="249"/>
      <c r="K285" s="213"/>
    </row>
    <row r="286" spans="2:15" ht="18.75">
      <c r="B286" s="419" t="s">
        <v>12</v>
      </c>
      <c r="C286" s="420"/>
      <c r="D286" s="246"/>
      <c r="E286" s="246"/>
      <c r="F286" s="181"/>
      <c r="G286" s="182"/>
      <c r="H286" s="213"/>
      <c r="I286" s="213"/>
      <c r="J286" s="249"/>
      <c r="K286" s="213"/>
    </row>
    <row r="287" spans="2:15" ht="18.75">
      <c r="B287" s="419" t="s">
        <v>13</v>
      </c>
      <c r="C287" s="420"/>
      <c r="D287" s="246"/>
      <c r="E287" s="246"/>
      <c r="F287" s="181"/>
      <c r="G287" s="182"/>
      <c r="H287" s="213"/>
      <c r="I287" s="213"/>
      <c r="J287" s="249"/>
      <c r="K287" s="213"/>
    </row>
    <row r="288" spans="2:15" ht="18.75">
      <c r="B288" s="419" t="s">
        <v>14</v>
      </c>
      <c r="C288" s="420"/>
      <c r="D288" s="246"/>
      <c r="E288" s="246"/>
      <c r="F288" s="181"/>
      <c r="G288" s="182"/>
      <c r="H288" s="213"/>
      <c r="I288" s="213"/>
      <c r="J288" s="249"/>
      <c r="K288" s="213"/>
    </row>
    <row r="289" spans="1:15" ht="18.75">
      <c r="B289" s="419" t="s">
        <v>15</v>
      </c>
      <c r="C289" s="420"/>
      <c r="D289" s="246"/>
      <c r="E289" s="246"/>
      <c r="F289" s="181"/>
      <c r="G289" s="182"/>
      <c r="H289" s="213"/>
      <c r="I289" s="213"/>
      <c r="J289" s="249"/>
      <c r="K289" s="213"/>
    </row>
    <row r="290" spans="1:15" ht="18.75">
      <c r="B290" s="419" t="s">
        <v>16</v>
      </c>
      <c r="C290" s="420"/>
      <c r="D290" s="246"/>
      <c r="E290" s="246"/>
      <c r="F290" s="181"/>
      <c r="G290" s="182"/>
      <c r="H290" s="213"/>
      <c r="I290" s="213"/>
      <c r="J290" s="249"/>
      <c r="K290" s="213"/>
    </row>
    <row r="291" spans="1:15" ht="19.5" thickBot="1">
      <c r="B291" s="419" t="s">
        <v>17</v>
      </c>
      <c r="C291" s="420"/>
      <c r="D291" s="246"/>
      <c r="E291" s="246"/>
      <c r="F291" s="181"/>
      <c r="G291" s="182"/>
      <c r="H291" s="213"/>
      <c r="I291" s="213"/>
      <c r="J291" s="249"/>
      <c r="K291" s="213"/>
    </row>
    <row r="292" spans="1:15" ht="15.75">
      <c r="B292" s="431" t="s">
        <v>18</v>
      </c>
      <c r="C292" s="432"/>
      <c r="D292" s="250">
        <f>SUM(D280:D291)</f>
        <v>280</v>
      </c>
      <c r="E292" s="250">
        <f>SUM(E280:E291)</f>
        <v>372</v>
      </c>
      <c r="F292" s="250">
        <f t="shared" ref="F292" si="32">SUM(F280:F291)</f>
        <v>92</v>
      </c>
      <c r="G292" s="251">
        <f t="shared" ref="G292" si="33">F292/D292</f>
        <v>0.32857142857142857</v>
      </c>
      <c r="H292" s="213"/>
      <c r="I292" s="211" t="s">
        <v>129</v>
      </c>
      <c r="J292" s="249"/>
      <c r="K292" s="213"/>
    </row>
    <row r="293" spans="1:15">
      <c r="B293" s="359" t="s">
        <v>129</v>
      </c>
      <c r="C293" s="360"/>
      <c r="D293" s="360"/>
      <c r="E293" s="360"/>
      <c r="F293" s="360"/>
      <c r="G293" s="361"/>
      <c r="H293" s="213"/>
      <c r="I293" s="249"/>
      <c r="J293" s="213"/>
      <c r="K293" s="213"/>
    </row>
    <row r="294" spans="1:15">
      <c r="B294" s="177"/>
      <c r="C294" s="252"/>
      <c r="D294" s="213"/>
      <c r="E294" s="213"/>
      <c r="F294" s="213"/>
      <c r="G294" s="213"/>
      <c r="H294" s="213"/>
      <c r="I294" s="249"/>
      <c r="J294" s="213"/>
      <c r="K294" s="213"/>
    </row>
    <row r="295" spans="1:15" ht="72" customHeight="1">
      <c r="B295" s="428" t="s">
        <v>161</v>
      </c>
      <c r="C295" s="428"/>
      <c r="D295" s="428"/>
      <c r="E295" s="428"/>
      <c r="F295" s="428"/>
      <c r="G295" s="428"/>
      <c r="H295" s="428"/>
      <c r="I295" s="428"/>
      <c r="J295" s="428"/>
      <c r="K295" s="428"/>
      <c r="L295" s="428"/>
      <c r="M295" s="428"/>
      <c r="N295" s="428"/>
      <c r="O295" s="428"/>
    </row>
    <row r="296" spans="1:15"/>
    <row r="297" spans="1:15" ht="16.5" customHeight="1" thickBot="1">
      <c r="A297" s="213"/>
      <c r="B297" s="429" t="s">
        <v>162</v>
      </c>
      <c r="C297" s="430"/>
      <c r="D297" s="430"/>
      <c r="E297" s="430"/>
      <c r="F297" s="430"/>
      <c r="G297" s="430"/>
      <c r="H297" s="241"/>
      <c r="I297" s="241"/>
      <c r="J297" s="241"/>
      <c r="K297" s="213"/>
    </row>
    <row r="298" spans="1:15">
      <c r="A298" s="213"/>
      <c r="B298" s="417" t="s">
        <v>31</v>
      </c>
      <c r="C298" s="418"/>
      <c r="D298" s="244" t="s">
        <v>127</v>
      </c>
      <c r="E298" s="244" t="s">
        <v>128</v>
      </c>
      <c r="F298" s="242" t="s">
        <v>89</v>
      </c>
      <c r="G298" s="243" t="s">
        <v>90</v>
      </c>
      <c r="H298" s="241"/>
      <c r="I298" s="241"/>
      <c r="J298" s="241"/>
      <c r="K298" s="241"/>
    </row>
    <row r="299" spans="1:15" ht="18.75">
      <c r="A299" s="213"/>
      <c r="B299" s="419" t="s">
        <v>6</v>
      </c>
      <c r="C299" s="420"/>
      <c r="D299" s="246">
        <v>569</v>
      </c>
      <c r="E299" s="246">
        <v>873</v>
      </c>
      <c r="F299" s="181">
        <f>E299-D299</f>
        <v>304</v>
      </c>
      <c r="G299" s="182">
        <f>F299/D299</f>
        <v>0.53427065026362042</v>
      </c>
      <c r="H299" s="241"/>
      <c r="I299" s="241"/>
      <c r="J299" s="241"/>
      <c r="K299" s="241"/>
    </row>
    <row r="300" spans="1:15" ht="18.75">
      <c r="A300" s="213"/>
      <c r="B300" s="419" t="s">
        <v>7</v>
      </c>
      <c r="C300" s="420"/>
      <c r="D300" s="246">
        <v>807</v>
      </c>
      <c r="E300" s="246">
        <v>916</v>
      </c>
      <c r="F300" s="181">
        <f t="shared" ref="F300:F304" si="34">E300-D300</f>
        <v>109</v>
      </c>
      <c r="G300" s="182">
        <f t="shared" ref="G300:G304" si="35">F300/D300</f>
        <v>0.13506815365551425</v>
      </c>
      <c r="H300" s="241"/>
      <c r="I300" s="241"/>
      <c r="J300" s="241"/>
      <c r="K300" s="241"/>
    </row>
    <row r="301" spans="1:15" ht="18.75">
      <c r="A301" s="213"/>
      <c r="B301" s="419" t="s">
        <v>8</v>
      </c>
      <c r="C301" s="420"/>
      <c r="D301" s="247">
        <v>625</v>
      </c>
      <c r="E301" s="247">
        <v>900</v>
      </c>
      <c r="F301" s="181">
        <f t="shared" si="34"/>
        <v>275</v>
      </c>
      <c r="G301" s="182">
        <f t="shared" si="35"/>
        <v>0.44</v>
      </c>
      <c r="H301" s="241"/>
      <c r="I301" s="241"/>
      <c r="J301" s="241"/>
      <c r="K301" s="241"/>
    </row>
    <row r="302" spans="1:15" ht="18.75">
      <c r="A302" s="213"/>
      <c r="B302" s="419" t="s">
        <v>9</v>
      </c>
      <c r="C302" s="420"/>
      <c r="D302" s="247">
        <v>656</v>
      </c>
      <c r="E302" s="247">
        <v>858</v>
      </c>
      <c r="F302" s="181">
        <f t="shared" si="34"/>
        <v>202</v>
      </c>
      <c r="G302" s="182">
        <f t="shared" si="35"/>
        <v>0.30792682926829268</v>
      </c>
      <c r="H302" s="241"/>
      <c r="I302" s="241"/>
      <c r="J302" s="241"/>
      <c r="K302" s="241"/>
    </row>
    <row r="303" spans="1:15" ht="18.75">
      <c r="A303" s="213"/>
      <c r="B303" s="419" t="s">
        <v>10</v>
      </c>
      <c r="C303" s="420"/>
      <c r="D303" s="247">
        <v>583</v>
      </c>
      <c r="E303" s="247">
        <v>960</v>
      </c>
      <c r="F303" s="181">
        <f t="shared" si="34"/>
        <v>377</v>
      </c>
      <c r="G303" s="182">
        <f t="shared" si="35"/>
        <v>0.64665523156089189</v>
      </c>
      <c r="H303" s="241"/>
      <c r="I303" s="241"/>
      <c r="J303" s="241"/>
      <c r="K303" s="241"/>
    </row>
    <row r="304" spans="1:15" ht="18.75">
      <c r="A304" s="213"/>
      <c r="B304" s="419" t="s">
        <v>11</v>
      </c>
      <c r="C304" s="420"/>
      <c r="D304" s="247">
        <v>729</v>
      </c>
      <c r="E304" s="247">
        <v>1255</v>
      </c>
      <c r="F304" s="181">
        <f t="shared" si="34"/>
        <v>526</v>
      </c>
      <c r="G304" s="182">
        <f t="shared" si="35"/>
        <v>0.7215363511659808</v>
      </c>
      <c r="H304" s="241"/>
      <c r="I304" s="241"/>
      <c r="J304" s="241"/>
      <c r="K304" s="241"/>
    </row>
    <row r="305" spans="1:15" ht="18.75">
      <c r="A305" s="213"/>
      <c r="B305" s="419" t="s">
        <v>12</v>
      </c>
      <c r="C305" s="420"/>
      <c r="D305" s="246"/>
      <c r="E305" s="246"/>
      <c r="F305" s="181"/>
      <c r="G305" s="182"/>
      <c r="H305" s="241"/>
      <c r="I305" s="241"/>
      <c r="J305" s="241"/>
      <c r="K305" s="241"/>
    </row>
    <row r="306" spans="1:15" ht="18.75">
      <c r="A306" s="213"/>
      <c r="B306" s="419" t="s">
        <v>13</v>
      </c>
      <c r="C306" s="420"/>
      <c r="D306" s="246"/>
      <c r="E306" s="246"/>
      <c r="F306" s="181"/>
      <c r="G306" s="182"/>
      <c r="H306" s="241"/>
      <c r="I306" s="241"/>
      <c r="J306" s="241"/>
      <c r="K306" s="241"/>
    </row>
    <row r="307" spans="1:15" ht="18.75">
      <c r="A307" s="213"/>
      <c r="B307" s="419" t="s">
        <v>14</v>
      </c>
      <c r="C307" s="420"/>
      <c r="D307" s="246"/>
      <c r="E307" s="246"/>
      <c r="F307" s="181"/>
      <c r="G307" s="182"/>
      <c r="H307" s="241"/>
      <c r="I307" s="241"/>
      <c r="J307" s="241"/>
      <c r="K307" s="241"/>
    </row>
    <row r="308" spans="1:15" ht="18.75">
      <c r="A308" s="213"/>
      <c r="B308" s="419" t="s">
        <v>15</v>
      </c>
      <c r="C308" s="420"/>
      <c r="D308" s="246"/>
      <c r="E308" s="246"/>
      <c r="F308" s="181"/>
      <c r="G308" s="182"/>
      <c r="H308" s="241"/>
      <c r="I308" s="241"/>
      <c r="J308" s="241"/>
      <c r="K308" s="241"/>
    </row>
    <row r="309" spans="1:15" ht="18.75">
      <c r="A309" s="213"/>
      <c r="B309" s="419" t="s">
        <v>16</v>
      </c>
      <c r="C309" s="420"/>
      <c r="D309" s="246"/>
      <c r="E309" s="246"/>
      <c r="F309" s="181"/>
      <c r="G309" s="182"/>
      <c r="H309" s="241"/>
      <c r="I309" s="241"/>
      <c r="J309" s="241"/>
      <c r="K309" s="241"/>
    </row>
    <row r="310" spans="1:15" ht="15" customHeight="1" thickBot="1">
      <c r="A310" s="213"/>
      <c r="B310" s="419" t="s">
        <v>17</v>
      </c>
      <c r="C310" s="420"/>
      <c r="D310" s="246"/>
      <c r="E310" s="246"/>
      <c r="F310" s="181"/>
      <c r="G310" s="182"/>
      <c r="H310" s="241"/>
      <c r="I310" s="241"/>
      <c r="J310" s="241"/>
      <c r="K310" s="241"/>
    </row>
    <row r="311" spans="1:15" ht="15" customHeight="1">
      <c r="A311" s="213"/>
      <c r="B311" s="431" t="s">
        <v>18</v>
      </c>
      <c r="C311" s="432"/>
      <c r="D311" s="250">
        <f>SUM(D299:D310)</f>
        <v>3969</v>
      </c>
      <c r="E311" s="250">
        <f>SUM(E299:E310)</f>
        <v>5762</v>
      </c>
      <c r="F311" s="250">
        <f t="shared" ref="F311" si="36">SUM(F299:F310)</f>
        <v>1793</v>
      </c>
      <c r="G311" s="251">
        <f t="shared" ref="G311" si="37">F311/D311</f>
        <v>0.45175107079868987</v>
      </c>
      <c r="H311" s="241"/>
      <c r="I311" s="211" t="s">
        <v>129</v>
      </c>
      <c r="J311" s="241"/>
      <c r="K311" s="241"/>
    </row>
    <row r="312" spans="1:15">
      <c r="A312" s="213"/>
      <c r="B312" s="359" t="s">
        <v>129</v>
      </c>
      <c r="C312" s="360"/>
      <c r="D312" s="360"/>
      <c r="E312" s="360"/>
      <c r="F312" s="360"/>
      <c r="G312" s="361"/>
      <c r="H312" s="241"/>
      <c r="I312" s="241"/>
      <c r="J312" s="241"/>
      <c r="K312" s="213"/>
    </row>
    <row r="313" spans="1:15">
      <c r="A313" s="213"/>
      <c r="B313" s="213"/>
      <c r="C313" s="213"/>
      <c r="D313" s="213"/>
      <c r="E313" s="241"/>
      <c r="F313" s="213"/>
      <c r="G313" s="213"/>
      <c r="H313" s="213"/>
      <c r="I313" s="249"/>
      <c r="J313" s="213"/>
      <c r="K313" s="213"/>
    </row>
    <row r="314" spans="1:15">
      <c r="A314" s="213"/>
      <c r="B314" s="213"/>
      <c r="C314" s="213"/>
      <c r="D314" s="213"/>
      <c r="E314" s="241"/>
      <c r="F314" s="241"/>
      <c r="G314" s="241"/>
      <c r="H314" s="241"/>
      <c r="I314" s="241"/>
      <c r="J314" s="241"/>
      <c r="K314" s="213"/>
    </row>
    <row r="315" spans="1:15">
      <c r="A315" s="213"/>
      <c r="B315" s="213"/>
      <c r="C315" s="213"/>
      <c r="D315" s="213"/>
      <c r="E315" s="241"/>
      <c r="F315" s="241"/>
      <c r="G315" s="241"/>
      <c r="H315" s="241"/>
      <c r="I315" s="241"/>
      <c r="J315" s="241"/>
      <c r="K315" s="213"/>
    </row>
    <row r="316" spans="1:15"/>
    <row r="317" spans="1:15" ht="21">
      <c r="B317" s="365" t="s">
        <v>163</v>
      </c>
      <c r="C317" s="365"/>
      <c r="D317" s="365"/>
      <c r="E317" s="365"/>
      <c r="F317" s="365"/>
      <c r="G317" s="365"/>
      <c r="H317" s="365"/>
      <c r="I317" s="365"/>
      <c r="J317" s="365"/>
      <c r="K317" s="365"/>
      <c r="L317" s="365"/>
      <c r="M317" s="365"/>
      <c r="N317" s="365"/>
      <c r="O317" s="365"/>
    </row>
    <row r="318" spans="1:15"/>
    <row r="319" spans="1:15" ht="21">
      <c r="B319" s="362" t="s">
        <v>164</v>
      </c>
      <c r="C319" s="362"/>
      <c r="D319" s="362"/>
      <c r="E319" s="362"/>
      <c r="F319" s="362"/>
      <c r="G319" s="362"/>
      <c r="H319" s="362"/>
      <c r="I319" s="362"/>
      <c r="J319" s="362"/>
      <c r="K319" s="362"/>
      <c r="L319" s="362"/>
      <c r="M319" s="362"/>
      <c r="N319" s="362"/>
      <c r="O319" s="362"/>
    </row>
    <row r="320" spans="1:15"/>
    <row r="321" spans="2:15">
      <c r="B321" s="367" t="s">
        <v>165</v>
      </c>
      <c r="C321" s="367"/>
      <c r="D321" s="367"/>
      <c r="E321" s="367"/>
      <c r="F321" s="367"/>
      <c r="G321" s="367"/>
      <c r="H321" s="367"/>
      <c r="I321" s="367"/>
      <c r="J321" s="367"/>
      <c r="K321" s="367"/>
      <c r="L321" s="367"/>
      <c r="M321" s="367"/>
      <c r="N321" s="367"/>
      <c r="O321" s="367"/>
    </row>
    <row r="322" spans="2:15"/>
    <row r="323" spans="2:15">
      <c r="C323" s="435" t="s">
        <v>166</v>
      </c>
      <c r="D323" s="435"/>
      <c r="E323" s="435"/>
      <c r="F323" s="435"/>
      <c r="G323" s="253"/>
    </row>
    <row r="324" spans="2:15" ht="33.75" customHeight="1">
      <c r="C324" s="216" t="s">
        <v>167</v>
      </c>
      <c r="D324" s="216" t="s">
        <v>150</v>
      </c>
      <c r="E324" s="433" t="s">
        <v>168</v>
      </c>
      <c r="F324" s="433"/>
    </row>
    <row r="325" spans="2:15">
      <c r="C325" s="254" t="s">
        <v>169</v>
      </c>
      <c r="D325" s="232">
        <v>31800</v>
      </c>
      <c r="E325" s="434">
        <f t="shared" ref="E325:E330" si="38">D325/D$337</f>
        <v>0.15095916032527426</v>
      </c>
      <c r="F325" s="434"/>
    </row>
    <row r="326" spans="2:15">
      <c r="C326" s="254" t="s">
        <v>170</v>
      </c>
      <c r="D326" s="230">
        <v>32042</v>
      </c>
      <c r="E326" s="434">
        <f t="shared" si="38"/>
        <v>0.15210796902963641</v>
      </c>
      <c r="F326" s="434"/>
    </row>
    <row r="327" spans="2:15">
      <c r="C327" s="254" t="s">
        <v>171</v>
      </c>
      <c r="D327" s="230">
        <v>36501</v>
      </c>
      <c r="E327" s="434">
        <f t="shared" si="38"/>
        <v>0.17327548147902</v>
      </c>
      <c r="F327" s="434"/>
    </row>
    <row r="328" spans="2:15">
      <c r="C328" s="254" t="s">
        <v>172</v>
      </c>
      <c r="D328" s="230">
        <v>42128</v>
      </c>
      <c r="E328" s="434">
        <f t="shared" si="38"/>
        <v>0.19998765742714322</v>
      </c>
      <c r="F328" s="434"/>
    </row>
    <row r="329" spans="2:15">
      <c r="C329" s="254" t="s">
        <v>173</v>
      </c>
      <c r="D329" s="230">
        <v>33750</v>
      </c>
      <c r="E329" s="434">
        <f t="shared" si="38"/>
        <v>0.16021608996786185</v>
      </c>
      <c r="F329" s="434"/>
    </row>
    <row r="330" spans="2:15">
      <c r="C330" s="254" t="s">
        <v>174</v>
      </c>
      <c r="D330" s="230">
        <v>34432</v>
      </c>
      <c r="E330" s="434">
        <f t="shared" si="38"/>
        <v>0.16345364177106425</v>
      </c>
      <c r="F330" s="434"/>
    </row>
    <row r="331" spans="2:15">
      <c r="C331" s="254" t="s">
        <v>175</v>
      </c>
      <c r="D331" s="230"/>
      <c r="E331" s="434"/>
      <c r="F331" s="434"/>
    </row>
    <row r="332" spans="2:15">
      <c r="C332" s="254" t="s">
        <v>176</v>
      </c>
      <c r="D332" s="230"/>
      <c r="E332" s="434"/>
      <c r="F332" s="434"/>
    </row>
    <row r="333" spans="2:15">
      <c r="C333" s="254" t="s">
        <v>177</v>
      </c>
      <c r="D333" s="230"/>
      <c r="E333" s="434"/>
      <c r="F333" s="434"/>
    </row>
    <row r="334" spans="2:15">
      <c r="C334" s="254" t="s">
        <v>178</v>
      </c>
      <c r="D334" s="230"/>
      <c r="E334" s="434"/>
      <c r="F334" s="434"/>
    </row>
    <row r="335" spans="2:15">
      <c r="C335" s="254" t="s">
        <v>179</v>
      </c>
      <c r="D335" s="230"/>
      <c r="E335" s="434"/>
      <c r="F335" s="434"/>
    </row>
    <row r="336" spans="2:15">
      <c r="C336" s="254" t="s">
        <v>180</v>
      </c>
      <c r="D336" s="230"/>
      <c r="E336" s="434"/>
      <c r="F336" s="434"/>
    </row>
    <row r="337" spans="2:15">
      <c r="C337" s="255" t="s">
        <v>18</v>
      </c>
      <c r="D337" s="256">
        <f>SUM(D325:D336)</f>
        <v>210653</v>
      </c>
      <c r="E337" s="436">
        <f>D337/D$337</f>
        <v>1</v>
      </c>
      <c r="F337" s="436"/>
    </row>
    <row r="338" spans="2:15">
      <c r="C338" s="437" t="s">
        <v>181</v>
      </c>
      <c r="D338" s="437"/>
      <c r="E338" s="437"/>
      <c r="F338" s="437"/>
      <c r="H338" s="191" t="s">
        <v>65</v>
      </c>
    </row>
    <row r="339" spans="2:15"/>
    <row r="340" spans="2:15">
      <c r="B340" s="367" t="s">
        <v>182</v>
      </c>
      <c r="C340" s="367"/>
      <c r="D340" s="367"/>
      <c r="E340" s="367"/>
      <c r="F340" s="367"/>
      <c r="G340" s="367"/>
      <c r="H340" s="367"/>
      <c r="I340" s="367"/>
      <c r="J340" s="367"/>
      <c r="K340" s="367"/>
      <c r="L340" s="367"/>
      <c r="M340" s="367"/>
      <c r="N340" s="367"/>
      <c r="O340" s="367"/>
    </row>
    <row r="341" spans="2:15" ht="15.75" thickBot="1"/>
    <row r="342" spans="2:15" ht="15" customHeight="1">
      <c r="B342" s="438" t="s">
        <v>183</v>
      </c>
      <c r="C342" s="439"/>
      <c r="D342" s="439"/>
      <c r="E342" s="439"/>
      <c r="F342" s="439"/>
      <c r="G342" s="439"/>
      <c r="H342" s="439"/>
      <c r="I342" s="439"/>
      <c r="J342" s="439"/>
      <c r="K342" s="439"/>
      <c r="L342" s="439"/>
      <c r="M342" s="439"/>
      <c r="N342" s="439"/>
      <c r="O342" s="440"/>
    </row>
    <row r="343" spans="2:15" ht="24.75" thickBot="1">
      <c r="B343" s="257" t="s">
        <v>68</v>
      </c>
      <c r="C343" s="257" t="s">
        <v>95</v>
      </c>
      <c r="D343" s="257" t="s">
        <v>99</v>
      </c>
      <c r="E343" s="257" t="s">
        <v>101</v>
      </c>
      <c r="F343" s="257" t="s">
        <v>103</v>
      </c>
      <c r="G343" s="257" t="s">
        <v>105</v>
      </c>
      <c r="H343" s="257" t="s">
        <v>107</v>
      </c>
      <c r="I343" s="257" t="s">
        <v>109</v>
      </c>
      <c r="J343" s="257" t="s">
        <v>111</v>
      </c>
      <c r="K343" s="257" t="s">
        <v>113</v>
      </c>
      <c r="L343" s="257" t="s">
        <v>115</v>
      </c>
      <c r="M343" s="257" t="s">
        <v>117</v>
      </c>
      <c r="N343" s="257" t="s">
        <v>119</v>
      </c>
      <c r="O343" s="291" t="s">
        <v>184</v>
      </c>
    </row>
    <row r="344" spans="2:15">
      <c r="B344" s="441" t="s">
        <v>185</v>
      </c>
      <c r="C344" s="196">
        <v>28277</v>
      </c>
      <c r="D344" s="196">
        <v>27598</v>
      </c>
      <c r="E344" s="196">
        <v>32075</v>
      </c>
      <c r="F344" s="196">
        <v>38112</v>
      </c>
      <c r="G344" s="196">
        <v>27298</v>
      </c>
      <c r="H344" s="196">
        <v>25739</v>
      </c>
      <c r="I344" s="196"/>
      <c r="J344" s="196"/>
      <c r="K344" s="196"/>
      <c r="L344" s="196"/>
      <c r="M344" s="196"/>
      <c r="N344" s="196"/>
      <c r="O344" s="197">
        <f>SUM(C344:N344)</f>
        <v>179099</v>
      </c>
    </row>
    <row r="345" spans="2:15" ht="15.75" thickBot="1">
      <c r="B345" s="442"/>
      <c r="C345" s="258">
        <v>0.88921383647798746</v>
      </c>
      <c r="D345" s="258">
        <v>0.86130703451719615</v>
      </c>
      <c r="E345" s="258">
        <v>0.8787430481356675</v>
      </c>
      <c r="F345" s="258">
        <v>0.90467147740220277</v>
      </c>
      <c r="G345" s="258">
        <v>0.80882962962962968</v>
      </c>
      <c r="H345" s="258">
        <v>0.74753136617100369</v>
      </c>
      <c r="I345" s="258"/>
      <c r="J345" s="258"/>
      <c r="K345" s="258"/>
      <c r="L345" s="258"/>
      <c r="M345" s="258"/>
      <c r="N345" s="258"/>
      <c r="O345" s="259">
        <f>O344/O$366</f>
        <v>0.85020863695271376</v>
      </c>
    </row>
    <row r="346" spans="2:15">
      <c r="B346" s="441" t="s">
        <v>186</v>
      </c>
      <c r="C346" s="196">
        <v>2209</v>
      </c>
      <c r="D346" s="196">
        <v>3014</v>
      </c>
      <c r="E346" s="196">
        <v>2941</v>
      </c>
      <c r="F346" s="196">
        <v>2612</v>
      </c>
      <c r="G346" s="196">
        <v>4221</v>
      </c>
      <c r="H346" s="196">
        <v>5736</v>
      </c>
      <c r="I346" s="196"/>
      <c r="J346" s="196"/>
      <c r="K346" s="196"/>
      <c r="L346" s="196"/>
      <c r="M346" s="196"/>
      <c r="N346" s="196"/>
      <c r="O346" s="197">
        <f>SUM(C346:N346)</f>
        <v>20733</v>
      </c>
    </row>
    <row r="347" spans="2:15" ht="15.75" thickBot="1">
      <c r="B347" s="442"/>
      <c r="C347" s="258">
        <v>6.9465408805031451E-2</v>
      </c>
      <c r="D347" s="258">
        <v>9.4064040946258032E-2</v>
      </c>
      <c r="E347" s="258">
        <v>8.0573134982603212E-2</v>
      </c>
      <c r="F347" s="258">
        <v>6.2001519179642993E-2</v>
      </c>
      <c r="G347" s="258">
        <v>0.12506666666666666</v>
      </c>
      <c r="H347" s="258">
        <v>0.16658921933085502</v>
      </c>
      <c r="I347" s="258"/>
      <c r="J347" s="258"/>
      <c r="K347" s="258"/>
      <c r="L347" s="258"/>
      <c r="M347" s="258"/>
      <c r="N347" s="258"/>
      <c r="O347" s="259">
        <f>O346/O$366</f>
        <v>9.8422524246034954E-2</v>
      </c>
    </row>
    <row r="348" spans="2:15">
      <c r="B348" s="441" t="s">
        <v>187</v>
      </c>
      <c r="C348" s="196">
        <v>490</v>
      </c>
      <c r="D348" s="196">
        <v>515</v>
      </c>
      <c r="E348" s="196">
        <v>530</v>
      </c>
      <c r="F348" s="196">
        <v>449</v>
      </c>
      <c r="G348" s="196">
        <v>434</v>
      </c>
      <c r="H348" s="196">
        <v>384</v>
      </c>
      <c r="I348" s="196"/>
      <c r="J348" s="196"/>
      <c r="K348" s="196"/>
      <c r="L348" s="196"/>
      <c r="M348" s="196"/>
      <c r="N348" s="196"/>
      <c r="O348" s="197">
        <f>SUM(C348:N348)</f>
        <v>2802</v>
      </c>
    </row>
    <row r="349" spans="2:15" ht="15.75" thickBot="1">
      <c r="B349" s="442"/>
      <c r="C349" s="258">
        <v>1.5408805031446541E-2</v>
      </c>
      <c r="D349" s="258">
        <v>1.607265464078397E-2</v>
      </c>
      <c r="E349" s="258">
        <v>1.4520150132873073E-2</v>
      </c>
      <c r="F349" s="258">
        <v>1.065799468287125E-2</v>
      </c>
      <c r="G349" s="258">
        <v>1.285925925925926E-2</v>
      </c>
      <c r="H349" s="258">
        <v>1.1152416356877323E-2</v>
      </c>
      <c r="I349" s="258"/>
      <c r="J349" s="258"/>
      <c r="K349" s="258"/>
      <c r="L349" s="258"/>
      <c r="M349" s="258"/>
      <c r="N349" s="258"/>
      <c r="O349" s="259">
        <f t="shared" ref="O349" si="39">O348/O$366</f>
        <v>1.3301495824887374E-2</v>
      </c>
    </row>
    <row r="350" spans="2:15">
      <c r="B350" s="441" t="s">
        <v>188</v>
      </c>
      <c r="C350" s="196">
        <v>61</v>
      </c>
      <c r="D350" s="196">
        <v>114</v>
      </c>
      <c r="E350" s="196">
        <v>82</v>
      </c>
      <c r="F350" s="196">
        <v>83</v>
      </c>
      <c r="G350" s="196">
        <v>925</v>
      </c>
      <c r="H350" s="196">
        <v>1784</v>
      </c>
      <c r="I350" s="196"/>
      <c r="J350" s="196"/>
      <c r="K350" s="196"/>
      <c r="L350" s="196"/>
      <c r="M350" s="196"/>
      <c r="N350" s="196"/>
      <c r="O350" s="197">
        <f>SUM(C350:N350)</f>
        <v>3049</v>
      </c>
    </row>
    <row r="351" spans="2:15" ht="15.75" thickBot="1">
      <c r="B351" s="442"/>
      <c r="C351" s="258">
        <v>1.9182389937106919E-3</v>
      </c>
      <c r="D351" s="258">
        <v>3.5578303476686847E-3</v>
      </c>
      <c r="E351" s="258">
        <v>2.2465137941426261E-3</v>
      </c>
      <c r="F351" s="258">
        <v>1.9701860995062666E-3</v>
      </c>
      <c r="G351" s="258">
        <v>2.7407407407407408E-2</v>
      </c>
      <c r="H351" s="258">
        <v>5.1812267657992565E-2</v>
      </c>
      <c r="I351" s="258"/>
      <c r="J351" s="258"/>
      <c r="K351" s="258"/>
      <c r="L351" s="258"/>
      <c r="M351" s="258"/>
      <c r="N351" s="258"/>
      <c r="O351" s="259">
        <f t="shared" ref="O351" si="40">O350/O$366</f>
        <v>1.4474040246281799E-2</v>
      </c>
    </row>
    <row r="352" spans="2:15">
      <c r="B352" s="441" t="s">
        <v>189</v>
      </c>
      <c r="C352" s="196">
        <v>462</v>
      </c>
      <c r="D352" s="196">
        <v>489</v>
      </c>
      <c r="E352" s="196">
        <v>555</v>
      </c>
      <c r="F352" s="196">
        <v>517</v>
      </c>
      <c r="G352" s="196">
        <v>426</v>
      </c>
      <c r="H352" s="196">
        <v>412</v>
      </c>
      <c r="I352" s="196"/>
      <c r="J352" s="196"/>
      <c r="K352" s="196"/>
      <c r="L352" s="196"/>
      <c r="M352" s="196"/>
      <c r="N352" s="196"/>
      <c r="O352" s="197">
        <f>SUM(C352:N352)</f>
        <v>2861</v>
      </c>
    </row>
    <row r="353" spans="2:16" ht="15.75" thickBot="1">
      <c r="B353" s="442"/>
      <c r="C353" s="258">
        <v>1.4528301886792452E-2</v>
      </c>
      <c r="D353" s="258">
        <v>1.5261219649210411E-2</v>
      </c>
      <c r="E353" s="258">
        <v>1.5205062874989727E-2</v>
      </c>
      <c r="F353" s="258">
        <v>1.2272123053551083E-2</v>
      </c>
      <c r="G353" s="258">
        <v>1.2622222222222222E-2</v>
      </c>
      <c r="H353" s="258">
        <v>1.1965613382899629E-2</v>
      </c>
      <c r="I353" s="258"/>
      <c r="J353" s="258"/>
      <c r="K353" s="258"/>
      <c r="L353" s="258"/>
      <c r="M353" s="258"/>
      <c r="N353" s="258"/>
      <c r="O353" s="259">
        <f t="shared" ref="O353" si="41">O352/O$366</f>
        <v>1.3581577285868229E-2</v>
      </c>
    </row>
    <row r="354" spans="2:16">
      <c r="B354" s="441" t="s">
        <v>190</v>
      </c>
      <c r="C354" s="196">
        <v>217</v>
      </c>
      <c r="D354" s="196">
        <v>170</v>
      </c>
      <c r="E354" s="196">
        <v>215</v>
      </c>
      <c r="F354" s="196">
        <v>260</v>
      </c>
      <c r="G354" s="196">
        <v>280</v>
      </c>
      <c r="H354" s="196">
        <v>176</v>
      </c>
      <c r="I354" s="196"/>
      <c r="J354" s="196"/>
      <c r="K354" s="196"/>
      <c r="L354" s="196"/>
      <c r="M354" s="196"/>
      <c r="N354" s="196"/>
      <c r="O354" s="197">
        <f>SUM(C354:N354)</f>
        <v>1318</v>
      </c>
    </row>
    <row r="355" spans="2:16" ht="15.75" thickBot="1">
      <c r="B355" s="442"/>
      <c r="C355" s="258">
        <v>6.8238993710691828E-3</v>
      </c>
      <c r="D355" s="258">
        <v>5.3055364833655824E-3</v>
      </c>
      <c r="E355" s="258">
        <v>5.8902495822032276E-3</v>
      </c>
      <c r="F355" s="258">
        <v>6.1716672996581842E-3</v>
      </c>
      <c r="G355" s="258">
        <v>8.2962962962962964E-3</v>
      </c>
      <c r="H355" s="258">
        <v>5.1115241635687732E-3</v>
      </c>
      <c r="I355" s="258"/>
      <c r="J355" s="258"/>
      <c r="K355" s="258"/>
      <c r="L355" s="258"/>
      <c r="M355" s="258"/>
      <c r="N355" s="258"/>
      <c r="O355" s="259">
        <f t="shared" ref="O355" si="42">O354/O$366</f>
        <v>6.2567350097079083E-3</v>
      </c>
    </row>
    <row r="356" spans="2:16">
      <c r="B356" s="441" t="s">
        <v>191</v>
      </c>
      <c r="C356" s="196">
        <v>37</v>
      </c>
      <c r="D356" s="196">
        <v>82</v>
      </c>
      <c r="E356" s="196">
        <v>60</v>
      </c>
      <c r="F356" s="196">
        <v>47</v>
      </c>
      <c r="G356" s="196">
        <v>64</v>
      </c>
      <c r="H356" s="196">
        <v>69</v>
      </c>
      <c r="I356" s="196"/>
      <c r="J356" s="196"/>
      <c r="K356" s="196"/>
      <c r="L356" s="196"/>
      <c r="M356" s="196"/>
      <c r="N356" s="196"/>
      <c r="O356" s="197">
        <f>SUM(C356:N356)</f>
        <v>359</v>
      </c>
    </row>
    <row r="357" spans="2:16" ht="15.75" thickBot="1">
      <c r="B357" s="442"/>
      <c r="C357" s="258">
        <v>1.1635220125786163E-3</v>
      </c>
      <c r="D357" s="258">
        <v>2.5591411272704576E-3</v>
      </c>
      <c r="E357" s="258">
        <v>1.6437905810799704E-3</v>
      </c>
      <c r="F357" s="258">
        <v>1.1156475503228257E-3</v>
      </c>
      <c r="G357" s="258">
        <v>1.8962962962962963E-3</v>
      </c>
      <c r="H357" s="258">
        <v>2.003949814126394E-3</v>
      </c>
      <c r="I357" s="258"/>
      <c r="J357" s="258"/>
      <c r="K357" s="258"/>
      <c r="L357" s="258"/>
      <c r="M357" s="258"/>
      <c r="N357" s="258"/>
      <c r="O357" s="259">
        <f t="shared" ref="O357" si="43">O356/O$366</f>
        <v>1.7042244829174045E-3</v>
      </c>
    </row>
    <row r="358" spans="2:16">
      <c r="B358" s="441" t="s">
        <v>192</v>
      </c>
      <c r="C358" s="196">
        <v>28</v>
      </c>
      <c r="D358" s="196">
        <v>32</v>
      </c>
      <c r="E358" s="196">
        <v>26</v>
      </c>
      <c r="F358" s="196">
        <v>34</v>
      </c>
      <c r="G358" s="196">
        <v>52</v>
      </c>
      <c r="H358" s="196">
        <v>50</v>
      </c>
      <c r="I358" s="196"/>
      <c r="J358" s="196"/>
      <c r="K358" s="196"/>
      <c r="L358" s="196"/>
      <c r="M358" s="196"/>
      <c r="N358" s="196"/>
      <c r="O358" s="197">
        <f>SUM(C358:N358)</f>
        <v>222</v>
      </c>
    </row>
    <row r="359" spans="2:16" ht="15.75" thickBot="1">
      <c r="B359" s="442"/>
      <c r="C359" s="258">
        <v>8.8050314465408801E-4</v>
      </c>
      <c r="D359" s="258">
        <v>9.9868922039822732E-4</v>
      </c>
      <c r="E359" s="258">
        <v>7.1230925180132052E-4</v>
      </c>
      <c r="F359" s="258">
        <v>8.070641853399164E-4</v>
      </c>
      <c r="G359" s="258">
        <v>1.5407407407407407E-3</v>
      </c>
      <c r="H359" s="258">
        <v>1.4521375464684014E-3</v>
      </c>
      <c r="I359" s="258"/>
      <c r="J359" s="258"/>
      <c r="K359" s="258"/>
      <c r="L359" s="258"/>
      <c r="M359" s="258"/>
      <c r="N359" s="258"/>
      <c r="O359" s="259">
        <f t="shared" ref="O359" si="44">O358/O$366</f>
        <v>1.0538658362330468E-3</v>
      </c>
    </row>
    <row r="360" spans="2:16">
      <c r="B360" s="441" t="s">
        <v>193</v>
      </c>
      <c r="C360" s="196">
        <v>6</v>
      </c>
      <c r="D360" s="196">
        <v>21</v>
      </c>
      <c r="E360" s="196">
        <v>7</v>
      </c>
      <c r="F360" s="196">
        <v>6</v>
      </c>
      <c r="G360" s="196">
        <v>9</v>
      </c>
      <c r="H360" s="196">
        <v>10</v>
      </c>
      <c r="I360" s="196"/>
      <c r="J360" s="196"/>
      <c r="K360" s="196"/>
      <c r="L360" s="196"/>
      <c r="M360" s="196"/>
      <c r="N360" s="196"/>
      <c r="O360" s="197">
        <f>SUM(C360:N360)</f>
        <v>59</v>
      </c>
    </row>
    <row r="361" spans="2:16" ht="15.75" thickBot="1">
      <c r="B361" s="442"/>
      <c r="C361" s="258">
        <v>1.8867924528301886E-4</v>
      </c>
      <c r="D361" s="258">
        <v>6.5538980088633667E-4</v>
      </c>
      <c r="E361" s="258">
        <v>1.9177556779266321E-4</v>
      </c>
      <c r="F361" s="258">
        <v>1.4242309153057349E-4</v>
      </c>
      <c r="G361" s="258">
        <v>2.6666666666666668E-4</v>
      </c>
      <c r="H361" s="258">
        <v>2.9042750929368031E-4</v>
      </c>
      <c r="I361" s="258"/>
      <c r="J361" s="258"/>
      <c r="K361" s="258"/>
      <c r="L361" s="258"/>
      <c r="M361" s="258"/>
      <c r="N361" s="258"/>
      <c r="O361" s="259">
        <f t="shared" ref="O361" si="45">O360/O$366</f>
        <v>2.8008146098085478E-4</v>
      </c>
    </row>
    <row r="362" spans="2:16">
      <c r="B362" s="441" t="s">
        <v>194</v>
      </c>
      <c r="C362" s="196">
        <v>9</v>
      </c>
      <c r="D362" s="196">
        <v>4</v>
      </c>
      <c r="E362" s="196">
        <v>5</v>
      </c>
      <c r="F362" s="196">
        <v>8</v>
      </c>
      <c r="G362" s="196">
        <v>12</v>
      </c>
      <c r="H362" s="196">
        <v>16</v>
      </c>
      <c r="I362" s="196"/>
      <c r="J362" s="196"/>
      <c r="K362" s="196"/>
      <c r="L362" s="196"/>
      <c r="M362" s="196"/>
      <c r="N362" s="196"/>
      <c r="O362" s="197">
        <f>SUM(C362:N362)</f>
        <v>54</v>
      </c>
    </row>
    <row r="363" spans="2:16" ht="15.75" thickBot="1">
      <c r="B363" s="442"/>
      <c r="C363" s="258">
        <v>2.8301886792452831E-4</v>
      </c>
      <c r="D363" s="258">
        <v>1.2483615254977841E-4</v>
      </c>
      <c r="E363" s="258">
        <v>1.3698254842333087E-4</v>
      </c>
      <c r="F363" s="258">
        <v>1.8989745537409798E-4</v>
      </c>
      <c r="G363" s="258">
        <v>3.5555555555555557E-4</v>
      </c>
      <c r="H363" s="258">
        <v>4.6468401486988845E-4</v>
      </c>
      <c r="I363" s="258"/>
      <c r="J363" s="258"/>
      <c r="K363" s="258"/>
      <c r="L363" s="258"/>
      <c r="M363" s="258"/>
      <c r="N363" s="258"/>
      <c r="O363" s="259">
        <f t="shared" ref="O363" si="46">O362/O$366</f>
        <v>2.5634574394857896E-4</v>
      </c>
    </row>
    <row r="364" spans="2:16">
      <c r="B364" s="441" t="s">
        <v>195</v>
      </c>
      <c r="C364" s="196">
        <v>4</v>
      </c>
      <c r="D364" s="196">
        <v>3</v>
      </c>
      <c r="E364" s="196">
        <v>5</v>
      </c>
      <c r="F364" s="196">
        <v>0</v>
      </c>
      <c r="G364" s="196">
        <v>29</v>
      </c>
      <c r="H364" s="196">
        <v>56</v>
      </c>
      <c r="I364" s="196"/>
      <c r="J364" s="196"/>
      <c r="K364" s="196"/>
      <c r="L364" s="196"/>
      <c r="M364" s="196"/>
      <c r="N364" s="196"/>
      <c r="O364" s="197">
        <f>SUM(C364:N364)</f>
        <v>97</v>
      </c>
    </row>
    <row r="365" spans="2:16" ht="15.75" thickBot="1">
      <c r="B365" s="442"/>
      <c r="C365" s="258">
        <v>1.2578616352201257E-4</v>
      </c>
      <c r="D365" s="258">
        <v>9.3627114412333818E-5</v>
      </c>
      <c r="E365" s="258">
        <v>1.3698254842333087E-4</v>
      </c>
      <c r="F365" s="258">
        <v>0</v>
      </c>
      <c r="G365" s="258">
        <v>8.5925925925925926E-4</v>
      </c>
      <c r="H365" s="258">
        <v>1.6263940520446097E-3</v>
      </c>
      <c r="I365" s="258"/>
      <c r="J365" s="258"/>
      <c r="K365" s="258"/>
      <c r="L365" s="258"/>
      <c r="M365" s="258"/>
      <c r="N365" s="258"/>
      <c r="O365" s="259">
        <f t="shared" ref="O365" si="47">O364/O$366</f>
        <v>4.6047291042615105E-4</v>
      </c>
    </row>
    <row r="366" spans="2:16" ht="15.75" thickBot="1">
      <c r="B366" s="292" t="s">
        <v>196</v>
      </c>
      <c r="C366" s="293">
        <f>C344+C346+C348+C350+C352+C354+C356+C358+C360+C362+C364</f>
        <v>31800</v>
      </c>
      <c r="D366" s="293">
        <f t="shared" ref="D366:N366" si="48">D344+D346+D348+D350+D352+D354+D356+D358+D360+D362+D364</f>
        <v>32042</v>
      </c>
      <c r="E366" s="293">
        <f t="shared" si="48"/>
        <v>36501</v>
      </c>
      <c r="F366" s="293">
        <f t="shared" si="48"/>
        <v>42128</v>
      </c>
      <c r="G366" s="293">
        <f t="shared" si="48"/>
        <v>33750</v>
      </c>
      <c r="H366" s="293">
        <f t="shared" si="48"/>
        <v>34432</v>
      </c>
      <c r="I366" s="293">
        <f t="shared" si="48"/>
        <v>0</v>
      </c>
      <c r="J366" s="293">
        <f t="shared" si="48"/>
        <v>0</v>
      </c>
      <c r="K366" s="293">
        <f t="shared" si="48"/>
        <v>0</v>
      </c>
      <c r="L366" s="293">
        <f t="shared" si="48"/>
        <v>0</v>
      </c>
      <c r="M366" s="293">
        <f t="shared" si="48"/>
        <v>0</v>
      </c>
      <c r="N366" s="293">
        <f t="shared" si="48"/>
        <v>0</v>
      </c>
      <c r="O366" s="294">
        <f>O344+O346+O348+O350+O352+O354+O356+O358+O360+O362+O364</f>
        <v>210653</v>
      </c>
      <c r="P366" s="210">
        <f>SUM(C366:N366)</f>
        <v>210653</v>
      </c>
    </row>
    <row r="367" spans="2:16">
      <c r="B367" s="443" t="s">
        <v>65</v>
      </c>
      <c r="C367" s="444"/>
      <c r="D367" s="444"/>
      <c r="E367" s="444"/>
      <c r="F367" s="444"/>
      <c r="G367" s="444"/>
      <c r="H367" s="444"/>
      <c r="I367" s="444"/>
      <c r="J367" s="444"/>
      <c r="K367" s="444"/>
      <c r="L367" s="444"/>
      <c r="M367" s="444"/>
      <c r="N367" s="444"/>
      <c r="O367" s="445"/>
    </row>
    <row r="368" spans="2:16">
      <c r="B368" s="177"/>
    </row>
    <row r="369" spans="2:15">
      <c r="B369" s="367" t="s">
        <v>197</v>
      </c>
      <c r="C369" s="367"/>
      <c r="D369" s="367"/>
      <c r="E369" s="367"/>
      <c r="F369" s="367"/>
      <c r="G369" s="367"/>
      <c r="H369" s="367"/>
      <c r="I369" s="367"/>
      <c r="J369" s="367"/>
      <c r="K369" s="367"/>
      <c r="L369" s="367"/>
      <c r="M369" s="367"/>
      <c r="N369" s="367"/>
      <c r="O369" s="367"/>
    </row>
    <row r="370" spans="2:15">
      <c r="B370" s="177"/>
    </row>
    <row r="371" spans="2:15"/>
    <row r="372" spans="2:15"/>
    <row r="373" spans="2:15"/>
    <row r="374" spans="2:15"/>
    <row r="375" spans="2:15"/>
    <row r="376" spans="2:15"/>
    <row r="377" spans="2:15"/>
    <row r="378" spans="2:15"/>
    <row r="379" spans="2:15"/>
    <row r="380" spans="2:15"/>
    <row r="381" spans="2:15"/>
    <row r="382" spans="2:15"/>
    <row r="383" spans="2:15"/>
    <row r="384" spans="2:15"/>
    <row r="385" spans="2:15"/>
    <row r="386" spans="2:15"/>
    <row r="387" spans="2:15"/>
    <row r="388" spans="2:15"/>
    <row r="389" spans="2:15"/>
    <row r="390" spans="2:15"/>
    <row r="391" spans="2:15"/>
    <row r="392" spans="2:15">
      <c r="B392" s="211" t="s">
        <v>198</v>
      </c>
      <c r="C392" s="177"/>
    </row>
    <row r="393" spans="2:15">
      <c r="C393" s="177"/>
    </row>
    <row r="394" spans="2:15" ht="21">
      <c r="B394" s="362" t="s">
        <v>199</v>
      </c>
      <c r="C394" s="362"/>
      <c r="D394" s="362"/>
      <c r="E394" s="362"/>
      <c r="F394" s="362"/>
      <c r="G394" s="362"/>
      <c r="H394" s="362"/>
      <c r="I394" s="362"/>
      <c r="J394" s="362"/>
      <c r="K394" s="362"/>
      <c r="L394" s="362"/>
      <c r="M394" s="362"/>
      <c r="N394" s="362"/>
      <c r="O394" s="362"/>
    </row>
    <row r="395" spans="2:15"/>
    <row r="396" spans="2:15">
      <c r="B396" s="367" t="s">
        <v>200</v>
      </c>
      <c r="C396" s="367"/>
      <c r="D396" s="367"/>
      <c r="E396" s="367"/>
      <c r="F396" s="367"/>
      <c r="G396" s="367"/>
      <c r="H396" s="367"/>
      <c r="I396" s="367"/>
      <c r="J396" s="367"/>
      <c r="K396" s="367"/>
      <c r="L396" s="367"/>
      <c r="M396" s="367"/>
      <c r="N396" s="367"/>
      <c r="O396" s="367"/>
    </row>
    <row r="397" spans="2:15"/>
    <row r="398" spans="2:15">
      <c r="C398" s="435" t="s">
        <v>201</v>
      </c>
      <c r="D398" s="435"/>
      <c r="E398" s="435"/>
      <c r="F398" s="435"/>
      <c r="G398" s="253"/>
    </row>
    <row r="399" spans="2:15" ht="15" customHeight="1">
      <c r="C399" s="216" t="s">
        <v>167</v>
      </c>
      <c r="D399" s="216" t="s">
        <v>150</v>
      </c>
      <c r="E399" s="433" t="s">
        <v>168</v>
      </c>
      <c r="F399" s="433"/>
    </row>
    <row r="400" spans="2:15">
      <c r="C400" s="254" t="s">
        <v>169</v>
      </c>
      <c r="D400" s="232">
        <v>30476</v>
      </c>
      <c r="E400" s="434">
        <f>D400/D$412</f>
        <v>0.14786709622326594</v>
      </c>
      <c r="F400" s="434"/>
    </row>
    <row r="401" spans="2:15">
      <c r="C401" s="254" t="s">
        <v>170</v>
      </c>
      <c r="D401" s="230">
        <v>33705</v>
      </c>
      <c r="E401" s="434">
        <f t="shared" ref="E401:E404" si="49">D401/D$412</f>
        <v>0.16353394402825758</v>
      </c>
      <c r="F401" s="434"/>
    </row>
    <row r="402" spans="2:15">
      <c r="C402" s="254" t="s">
        <v>171</v>
      </c>
      <c r="D402" s="230">
        <v>34626</v>
      </c>
      <c r="E402" s="434">
        <f t="shared" si="49"/>
        <v>0.16800256181345341</v>
      </c>
      <c r="F402" s="434"/>
    </row>
    <row r="403" spans="2:15">
      <c r="C403" s="254" t="s">
        <v>172</v>
      </c>
      <c r="D403" s="230">
        <v>33247</v>
      </c>
      <c r="E403" s="434">
        <f t="shared" si="49"/>
        <v>0.16131176493420799</v>
      </c>
      <c r="F403" s="434"/>
    </row>
    <row r="404" spans="2:15">
      <c r="C404" s="254" t="s">
        <v>173</v>
      </c>
      <c r="D404" s="230">
        <v>41298</v>
      </c>
      <c r="E404" s="434">
        <f t="shared" si="49"/>
        <v>0.20037456817917168</v>
      </c>
      <c r="F404" s="434"/>
    </row>
    <row r="405" spans="2:15">
      <c r="C405" s="254" t="s">
        <v>174</v>
      </c>
      <c r="D405" s="230">
        <v>32752</v>
      </c>
      <c r="E405" s="434">
        <f>D405/D$412</f>
        <v>0.15891006482164344</v>
      </c>
      <c r="F405" s="434"/>
    </row>
    <row r="406" spans="2:15">
      <c r="C406" s="254" t="s">
        <v>175</v>
      </c>
      <c r="D406" s="230"/>
      <c r="E406" s="434"/>
      <c r="F406" s="434"/>
    </row>
    <row r="407" spans="2:15">
      <c r="C407" s="254" t="s">
        <v>176</v>
      </c>
      <c r="D407" s="230"/>
      <c r="E407" s="434"/>
      <c r="F407" s="434"/>
    </row>
    <row r="408" spans="2:15">
      <c r="C408" s="254" t="s">
        <v>177</v>
      </c>
      <c r="D408" s="230"/>
      <c r="E408" s="434"/>
      <c r="F408" s="434"/>
    </row>
    <row r="409" spans="2:15">
      <c r="C409" s="254" t="s">
        <v>178</v>
      </c>
      <c r="D409" s="230"/>
      <c r="E409" s="434"/>
      <c r="F409" s="434"/>
    </row>
    <row r="410" spans="2:15">
      <c r="C410" s="254" t="s">
        <v>179</v>
      </c>
      <c r="D410" s="230"/>
      <c r="E410" s="434"/>
      <c r="F410" s="434"/>
    </row>
    <row r="411" spans="2:15">
      <c r="C411" s="254" t="s">
        <v>180</v>
      </c>
      <c r="D411" s="230"/>
      <c r="E411" s="434"/>
      <c r="F411" s="434"/>
    </row>
    <row r="412" spans="2:15">
      <c r="C412" s="255" t="s">
        <v>18</v>
      </c>
      <c r="D412" s="256">
        <f>SUM(D400:D411)</f>
        <v>206104</v>
      </c>
      <c r="E412" s="446">
        <v>1</v>
      </c>
      <c r="F412" s="447"/>
    </row>
    <row r="413" spans="2:15" ht="26.25" customHeight="1">
      <c r="C413" s="448" t="s">
        <v>181</v>
      </c>
      <c r="D413" s="449"/>
      <c r="E413" s="449"/>
      <c r="F413" s="450"/>
      <c r="H413" s="260" t="s">
        <v>65</v>
      </c>
    </row>
    <row r="414" spans="2:15">
      <c r="C414" s="177"/>
    </row>
    <row r="415" spans="2:15" ht="34.5" customHeight="1">
      <c r="B415" s="428" t="s">
        <v>202</v>
      </c>
      <c r="C415" s="428"/>
      <c r="D415" s="428"/>
      <c r="E415" s="428"/>
      <c r="F415" s="428"/>
      <c r="G415" s="428"/>
      <c r="H415" s="428"/>
      <c r="I415" s="428"/>
      <c r="J415" s="428"/>
      <c r="K415" s="428"/>
      <c r="L415" s="428"/>
      <c r="M415" s="428"/>
      <c r="N415" s="428"/>
      <c r="O415" s="428"/>
    </row>
    <row r="416" spans="2:15"/>
    <row r="417" spans="2:8">
      <c r="B417" s="369" t="s">
        <v>203</v>
      </c>
      <c r="C417" s="370"/>
      <c r="D417" s="370"/>
      <c r="E417" s="370"/>
      <c r="F417" s="371"/>
    </row>
    <row r="418" spans="2:8" ht="15" customHeight="1">
      <c r="B418" s="178" t="s">
        <v>31</v>
      </c>
      <c r="C418" s="178" t="s">
        <v>204</v>
      </c>
      <c r="D418" s="178" t="s">
        <v>205</v>
      </c>
      <c r="E418" s="178" t="s">
        <v>206</v>
      </c>
      <c r="F418" s="178" t="s">
        <v>207</v>
      </c>
    </row>
    <row r="419" spans="2:8">
      <c r="B419" s="254" t="s">
        <v>169</v>
      </c>
      <c r="C419" s="181">
        <v>30428</v>
      </c>
      <c r="D419" s="181">
        <v>48</v>
      </c>
      <c r="E419" s="181">
        <v>30476</v>
      </c>
      <c r="F419" s="182">
        <f>C419/E419</f>
        <v>0.99842499015618846</v>
      </c>
    </row>
    <row r="420" spans="2:8">
      <c r="B420" s="254" t="s">
        <v>170</v>
      </c>
      <c r="C420" s="184">
        <v>33677</v>
      </c>
      <c r="D420" s="184">
        <v>28</v>
      </c>
      <c r="E420" s="181">
        <v>33705</v>
      </c>
      <c r="F420" s="182">
        <f t="shared" ref="F420:F431" si="50">C420/E420</f>
        <v>0.99916926272066464</v>
      </c>
    </row>
    <row r="421" spans="2:8">
      <c r="B421" s="254" t="s">
        <v>171</v>
      </c>
      <c r="C421" s="184">
        <v>34588</v>
      </c>
      <c r="D421" s="184">
        <v>38</v>
      </c>
      <c r="E421" s="181">
        <v>34626</v>
      </c>
      <c r="F421" s="182">
        <f t="shared" si="50"/>
        <v>0.99890255877086587</v>
      </c>
    </row>
    <row r="422" spans="2:8">
      <c r="B422" s="254" t="s">
        <v>172</v>
      </c>
      <c r="C422" s="184">
        <v>33222</v>
      </c>
      <c r="D422" s="184">
        <v>25</v>
      </c>
      <c r="E422" s="181">
        <v>33247</v>
      </c>
      <c r="F422" s="182">
        <f t="shared" si="50"/>
        <v>0.99924805245586068</v>
      </c>
    </row>
    <row r="423" spans="2:8">
      <c r="B423" s="254" t="s">
        <v>173</v>
      </c>
      <c r="C423" s="184">
        <v>41272</v>
      </c>
      <c r="D423" s="184">
        <v>26</v>
      </c>
      <c r="E423" s="181">
        <v>41298</v>
      </c>
      <c r="F423" s="182">
        <f t="shared" si="50"/>
        <v>0.9993704295607535</v>
      </c>
    </row>
    <row r="424" spans="2:8">
      <c r="B424" s="254" t="s">
        <v>174</v>
      </c>
      <c r="C424" s="184">
        <v>32716</v>
      </c>
      <c r="D424" s="184">
        <v>36</v>
      </c>
      <c r="E424" s="181">
        <v>32752</v>
      </c>
      <c r="F424" s="182">
        <f t="shared" si="50"/>
        <v>0.99890083048363454</v>
      </c>
    </row>
    <row r="425" spans="2:8">
      <c r="B425" s="254" t="s">
        <v>175</v>
      </c>
      <c r="C425" s="184"/>
      <c r="D425" s="184"/>
      <c r="E425" s="181"/>
      <c r="F425" s="182"/>
    </row>
    <row r="426" spans="2:8">
      <c r="B426" s="254" t="s">
        <v>176</v>
      </c>
      <c r="C426" s="184"/>
      <c r="D426" s="184"/>
      <c r="E426" s="181"/>
      <c r="F426" s="182"/>
    </row>
    <row r="427" spans="2:8">
      <c r="B427" s="254" t="s">
        <v>177</v>
      </c>
      <c r="C427" s="184"/>
      <c r="D427" s="184"/>
      <c r="E427" s="181"/>
      <c r="F427" s="182"/>
    </row>
    <row r="428" spans="2:8">
      <c r="B428" s="254" t="s">
        <v>178</v>
      </c>
      <c r="C428" s="184"/>
      <c r="D428" s="184"/>
      <c r="E428" s="181"/>
      <c r="F428" s="182"/>
    </row>
    <row r="429" spans="2:8">
      <c r="B429" s="254" t="s">
        <v>179</v>
      </c>
      <c r="C429" s="184"/>
      <c r="D429" s="184"/>
      <c r="E429" s="181"/>
      <c r="F429" s="182"/>
    </row>
    <row r="430" spans="2:8">
      <c r="B430" s="254" t="s">
        <v>180</v>
      </c>
      <c r="C430" s="184"/>
      <c r="D430" s="184"/>
      <c r="E430" s="184"/>
      <c r="F430" s="182"/>
    </row>
    <row r="431" spans="2:8">
      <c r="B431" s="185" t="s">
        <v>18</v>
      </c>
      <c r="C431" s="186">
        <f>SUM(C419:C430)</f>
        <v>205903</v>
      </c>
      <c r="D431" s="186">
        <f t="shared" ref="D431:E431" si="51">SUM(D419:D430)</f>
        <v>201</v>
      </c>
      <c r="E431" s="186">
        <f t="shared" si="51"/>
        <v>206104</v>
      </c>
      <c r="F431" s="261">
        <f t="shared" si="50"/>
        <v>0.99902476419671626</v>
      </c>
    </row>
    <row r="432" spans="2:8">
      <c r="B432" s="262" t="s">
        <v>208</v>
      </c>
      <c r="C432" s="263">
        <f>C431/E431</f>
        <v>0.99902476419671626</v>
      </c>
      <c r="D432" s="263">
        <f>D431/E431</f>
        <v>9.7523580328377909E-4</v>
      </c>
      <c r="E432" s="264">
        <f>E431/E431</f>
        <v>1</v>
      </c>
      <c r="F432" s="263"/>
      <c r="H432" s="191" t="s">
        <v>65</v>
      </c>
    </row>
    <row r="433" spans="2:15">
      <c r="B433" s="372" t="s">
        <v>65</v>
      </c>
      <c r="C433" s="373"/>
      <c r="D433" s="373"/>
      <c r="E433" s="373"/>
      <c r="F433" s="374"/>
    </row>
    <row r="434" spans="2:15"/>
    <row r="435" spans="2:15"/>
    <row r="436" spans="2:15"/>
    <row r="437" spans="2:15"/>
    <row r="438" spans="2:15">
      <c r="B438" s="381" t="s">
        <v>209</v>
      </c>
      <c r="C438" s="381"/>
      <c r="D438" s="381"/>
      <c r="E438" s="381"/>
      <c r="F438" s="381"/>
      <c r="G438" s="381"/>
      <c r="H438" s="381"/>
      <c r="I438" s="381"/>
      <c r="J438" s="381"/>
      <c r="K438" s="381"/>
      <c r="L438" s="381"/>
      <c r="M438" s="381"/>
      <c r="N438" s="381"/>
      <c r="O438" s="212"/>
    </row>
    <row r="439" spans="2:15"/>
    <row r="440" spans="2:15" ht="36" customHeight="1">
      <c r="B440" s="428" t="s">
        <v>210</v>
      </c>
      <c r="C440" s="428"/>
      <c r="D440" s="428"/>
      <c r="E440" s="428"/>
      <c r="F440" s="428"/>
      <c r="G440" s="428"/>
      <c r="H440" s="428"/>
      <c r="I440" s="428"/>
      <c r="J440" s="428"/>
      <c r="K440" s="428"/>
      <c r="L440" s="428"/>
      <c r="M440" s="428"/>
      <c r="N440" s="428"/>
      <c r="O440" s="428"/>
    </row>
    <row r="441" spans="2:15"/>
    <row r="442" spans="2:15">
      <c r="B442" s="435" t="s">
        <v>211</v>
      </c>
      <c r="C442" s="435"/>
      <c r="D442" s="435"/>
      <c r="E442" s="435"/>
      <c r="F442" s="435"/>
    </row>
    <row r="443" spans="2:15" ht="33.75">
      <c r="B443" s="178" t="s">
        <v>31</v>
      </c>
      <c r="C443" s="265" t="s">
        <v>212</v>
      </c>
      <c r="D443" s="265" t="s">
        <v>213</v>
      </c>
      <c r="E443" s="265" t="s">
        <v>214</v>
      </c>
      <c r="F443" s="265" t="s">
        <v>215</v>
      </c>
    </row>
    <row r="444" spans="2:15">
      <c r="B444" s="254" t="s">
        <v>169</v>
      </c>
      <c r="C444" s="266">
        <v>25</v>
      </c>
      <c r="D444" s="266">
        <v>8</v>
      </c>
      <c r="E444" s="266">
        <v>6</v>
      </c>
      <c r="F444" s="266">
        <v>3</v>
      </c>
    </row>
    <row r="445" spans="2:15">
      <c r="B445" s="254" t="s">
        <v>170</v>
      </c>
      <c r="C445" s="266">
        <v>26</v>
      </c>
      <c r="D445" s="266">
        <v>7</v>
      </c>
      <c r="E445" s="266">
        <v>6</v>
      </c>
      <c r="F445" s="266">
        <v>3</v>
      </c>
    </row>
    <row r="446" spans="2:15">
      <c r="B446" s="254" t="s">
        <v>171</v>
      </c>
      <c r="C446" s="266">
        <v>24</v>
      </c>
      <c r="D446" s="266">
        <v>8</v>
      </c>
      <c r="E446" s="266">
        <v>6</v>
      </c>
      <c r="F446" s="266">
        <v>4</v>
      </c>
    </row>
    <row r="447" spans="2:15">
      <c r="B447" s="254" t="s">
        <v>172</v>
      </c>
      <c r="C447" s="267">
        <v>24</v>
      </c>
      <c r="D447" s="231">
        <v>8</v>
      </c>
      <c r="E447" s="231">
        <v>7</v>
      </c>
      <c r="F447" s="231">
        <v>3</v>
      </c>
    </row>
    <row r="448" spans="2:15">
      <c r="B448" s="254" t="s">
        <v>173</v>
      </c>
      <c r="C448" s="268">
        <v>27</v>
      </c>
      <c r="D448" s="231">
        <v>7</v>
      </c>
      <c r="E448" s="231">
        <v>7</v>
      </c>
      <c r="F448" s="231">
        <v>4</v>
      </c>
    </row>
    <row r="449" spans="2:15">
      <c r="B449" s="254" t="s">
        <v>174</v>
      </c>
      <c r="C449" s="268">
        <v>28</v>
      </c>
      <c r="D449" s="231">
        <v>9</v>
      </c>
      <c r="E449" s="231">
        <v>6</v>
      </c>
      <c r="F449" s="231">
        <v>4</v>
      </c>
    </row>
    <row r="450" spans="2:15">
      <c r="B450" s="254" t="s">
        <v>175</v>
      </c>
      <c r="C450" s="268"/>
      <c r="D450" s="231"/>
      <c r="E450" s="231"/>
      <c r="F450" s="231"/>
    </row>
    <row r="451" spans="2:15">
      <c r="B451" s="254" t="s">
        <v>176</v>
      </c>
      <c r="C451" s="268"/>
      <c r="D451" s="231"/>
      <c r="E451" s="231"/>
      <c r="F451" s="231"/>
    </row>
    <row r="452" spans="2:15">
      <c r="B452" s="254" t="s">
        <v>177</v>
      </c>
      <c r="C452" s="268"/>
      <c r="D452" s="231"/>
      <c r="E452" s="231"/>
      <c r="F452" s="231"/>
    </row>
    <row r="453" spans="2:15">
      <c r="B453" s="254" t="s">
        <v>178</v>
      </c>
      <c r="C453" s="268"/>
      <c r="D453" s="231"/>
      <c r="E453" s="231"/>
      <c r="F453" s="231"/>
    </row>
    <row r="454" spans="2:15">
      <c r="B454" s="254" t="s">
        <v>179</v>
      </c>
      <c r="C454" s="268"/>
      <c r="D454" s="231"/>
      <c r="E454" s="231"/>
      <c r="F454" s="231"/>
    </row>
    <row r="455" spans="2:15">
      <c r="B455" s="254" t="s">
        <v>180</v>
      </c>
      <c r="C455" s="268"/>
      <c r="D455" s="231"/>
      <c r="E455" s="231"/>
      <c r="F455" s="231"/>
    </row>
    <row r="456" spans="2:15">
      <c r="B456" s="185" t="s">
        <v>216</v>
      </c>
      <c r="C456" s="186">
        <f>AVERAGE(C444:C455)</f>
        <v>25.666666666666668</v>
      </c>
      <c r="D456" s="186">
        <f t="shared" ref="D456:F456" si="52">AVERAGE(D444:D455)</f>
        <v>7.833333333333333</v>
      </c>
      <c r="E456" s="186">
        <f t="shared" si="52"/>
        <v>6.333333333333333</v>
      </c>
      <c r="F456" s="186">
        <f t="shared" si="52"/>
        <v>3.5</v>
      </c>
    </row>
    <row r="457" spans="2:15">
      <c r="B457" s="359" t="s">
        <v>217</v>
      </c>
      <c r="C457" s="360"/>
      <c r="D457" s="360"/>
      <c r="E457" s="360"/>
      <c r="F457" s="361"/>
      <c r="H457" s="211" t="s">
        <v>217</v>
      </c>
    </row>
    <row r="458" spans="2:15"/>
    <row r="459" spans="2:15"/>
    <row r="460" spans="2:15">
      <c r="B460" s="381" t="s">
        <v>218</v>
      </c>
      <c r="C460" s="381"/>
      <c r="D460" s="381"/>
      <c r="E460" s="381"/>
      <c r="F460" s="381"/>
      <c r="G460" s="381"/>
      <c r="H460" s="381"/>
      <c r="I460" s="381"/>
      <c r="J460" s="381"/>
      <c r="K460" s="381"/>
      <c r="L460" s="381"/>
      <c r="M460" s="381"/>
      <c r="N460" s="381"/>
      <c r="O460" s="212"/>
    </row>
    <row r="461" spans="2:15"/>
    <row r="462" spans="2:15" ht="15" customHeight="1">
      <c r="B462" s="354" t="s">
        <v>219</v>
      </c>
      <c r="C462" s="354"/>
      <c r="D462" s="354"/>
      <c r="E462" s="354"/>
      <c r="F462" s="354"/>
      <c r="G462" s="354"/>
      <c r="H462" s="354"/>
      <c r="I462" s="354"/>
      <c r="J462" s="354"/>
      <c r="K462" s="354"/>
      <c r="L462" s="354"/>
      <c r="M462" s="354"/>
      <c r="N462" s="354"/>
      <c r="O462" s="354"/>
    </row>
    <row r="463" spans="2:15"/>
    <row r="464" spans="2:15">
      <c r="B464" s="381" t="s">
        <v>220</v>
      </c>
      <c r="C464" s="381"/>
      <c r="D464" s="381"/>
      <c r="E464" s="381"/>
      <c r="F464" s="381"/>
      <c r="G464" s="381"/>
      <c r="H464" s="381"/>
      <c r="I464" s="381"/>
      <c r="J464" s="381"/>
      <c r="K464" s="381"/>
      <c r="L464" s="381"/>
      <c r="M464" s="381"/>
      <c r="N464" s="381"/>
      <c r="O464" s="212"/>
    </row>
    <row r="465" spans="2:15"/>
    <row r="466" spans="2:15" ht="15" customHeight="1">
      <c r="B466" s="354" t="s">
        <v>221</v>
      </c>
      <c r="C466" s="354"/>
      <c r="D466" s="354"/>
      <c r="E466" s="354"/>
      <c r="F466" s="354"/>
      <c r="G466" s="354"/>
      <c r="H466" s="354"/>
      <c r="I466" s="354"/>
      <c r="J466" s="354"/>
      <c r="K466" s="354"/>
      <c r="L466" s="354"/>
      <c r="M466" s="354"/>
      <c r="N466" s="354"/>
      <c r="O466" s="354"/>
    </row>
    <row r="467" spans="2:15"/>
    <row r="468" spans="2:15">
      <c r="B468" s="435" t="s">
        <v>222</v>
      </c>
      <c r="C468" s="435"/>
      <c r="D468" s="435"/>
      <c r="E468" s="435"/>
      <c r="F468" s="435"/>
    </row>
    <row r="469" spans="2:15">
      <c r="B469" s="178" t="s">
        <v>31</v>
      </c>
      <c r="C469" s="265" t="s">
        <v>223</v>
      </c>
      <c r="D469" s="265" t="s">
        <v>224</v>
      </c>
      <c r="E469" s="265" t="s">
        <v>225</v>
      </c>
      <c r="F469" s="265" t="s">
        <v>226</v>
      </c>
    </row>
    <row r="470" spans="2:15">
      <c r="B470" s="254" t="s">
        <v>169</v>
      </c>
      <c r="C470" s="269">
        <v>1857</v>
      </c>
      <c r="D470" s="269">
        <v>80</v>
      </c>
      <c r="E470" s="269">
        <v>1937</v>
      </c>
      <c r="F470" s="270">
        <f>C470/E470</f>
        <v>0.95869901910170363</v>
      </c>
    </row>
    <row r="471" spans="2:15">
      <c r="B471" s="254" t="s">
        <v>170</v>
      </c>
      <c r="C471" s="269">
        <v>1907</v>
      </c>
      <c r="D471" s="269">
        <v>102</v>
      </c>
      <c r="E471" s="269">
        <v>2009</v>
      </c>
      <c r="F471" s="270">
        <f t="shared" ref="F471:F475" si="53">C471/E471</f>
        <v>0.94922847187655546</v>
      </c>
    </row>
    <row r="472" spans="2:15">
      <c r="B472" s="254" t="s">
        <v>171</v>
      </c>
      <c r="C472" s="269">
        <v>2007</v>
      </c>
      <c r="D472" s="269">
        <v>84</v>
      </c>
      <c r="E472" s="269">
        <v>2091</v>
      </c>
      <c r="F472" s="270">
        <f t="shared" si="53"/>
        <v>0.95982783357245338</v>
      </c>
    </row>
    <row r="473" spans="2:15">
      <c r="B473" s="254" t="s">
        <v>172</v>
      </c>
      <c r="C473" s="269">
        <v>2034</v>
      </c>
      <c r="D473" s="269">
        <v>114</v>
      </c>
      <c r="E473" s="269">
        <v>2148</v>
      </c>
      <c r="F473" s="270">
        <f t="shared" si="53"/>
        <v>0.94692737430167595</v>
      </c>
    </row>
    <row r="474" spans="2:15">
      <c r="B474" s="254" t="s">
        <v>173</v>
      </c>
      <c r="C474" s="269">
        <v>2157</v>
      </c>
      <c r="D474" s="269">
        <v>108</v>
      </c>
      <c r="E474" s="269">
        <v>2265</v>
      </c>
      <c r="F474" s="270">
        <f t="shared" si="53"/>
        <v>0.95231788079470203</v>
      </c>
    </row>
    <row r="475" spans="2:15">
      <c r="B475" s="254" t="s">
        <v>174</v>
      </c>
      <c r="C475" s="269">
        <v>2156</v>
      </c>
      <c r="D475" s="269">
        <v>-100</v>
      </c>
      <c r="E475" s="269">
        <v>2056</v>
      </c>
      <c r="F475" s="270">
        <f t="shared" si="53"/>
        <v>1.0486381322957199</v>
      </c>
    </row>
    <row r="476" spans="2:15">
      <c r="B476" s="254" t="s">
        <v>175</v>
      </c>
      <c r="C476" s="269"/>
      <c r="D476" s="269"/>
      <c r="E476" s="269"/>
      <c r="F476" s="270"/>
    </row>
    <row r="477" spans="2:15">
      <c r="B477" s="254" t="s">
        <v>176</v>
      </c>
      <c r="C477" s="269"/>
      <c r="D477" s="269"/>
      <c r="E477" s="269"/>
      <c r="F477" s="270"/>
    </row>
    <row r="478" spans="2:15">
      <c r="B478" s="254" t="s">
        <v>177</v>
      </c>
      <c r="C478" s="269"/>
      <c r="D478" s="269"/>
      <c r="E478" s="269"/>
      <c r="F478" s="270"/>
    </row>
    <row r="479" spans="2:15">
      <c r="B479" s="254" t="s">
        <v>178</v>
      </c>
      <c r="C479" s="269"/>
      <c r="D479" s="269"/>
      <c r="E479" s="269"/>
      <c r="F479" s="270"/>
    </row>
    <row r="480" spans="2:15">
      <c r="B480" s="254" t="s">
        <v>179</v>
      </c>
      <c r="C480" s="269"/>
      <c r="D480" s="269"/>
      <c r="E480" s="269"/>
      <c r="F480" s="270"/>
    </row>
    <row r="481" spans="2:15">
      <c r="B481" s="254" t="s">
        <v>180</v>
      </c>
      <c r="C481" s="269"/>
      <c r="D481" s="269"/>
      <c r="E481" s="269"/>
      <c r="F481" s="270"/>
    </row>
    <row r="482" spans="2:15">
      <c r="B482" s="185" t="s">
        <v>18</v>
      </c>
      <c r="C482" s="186">
        <v>5717</v>
      </c>
      <c r="D482" s="186">
        <v>266</v>
      </c>
      <c r="E482" s="186">
        <v>5983</v>
      </c>
      <c r="F482" s="261">
        <v>0.95554069864616409</v>
      </c>
    </row>
    <row r="483" spans="2:15">
      <c r="B483" s="359" t="s">
        <v>217</v>
      </c>
      <c r="C483" s="360"/>
      <c r="D483" s="360"/>
      <c r="E483" s="360"/>
      <c r="F483" s="361"/>
      <c r="H483" s="271" t="s">
        <v>217</v>
      </c>
    </row>
    <row r="484" spans="2:15"/>
    <row r="485" spans="2:15">
      <c r="B485" s="381" t="s">
        <v>227</v>
      </c>
      <c r="C485" s="381"/>
      <c r="D485" s="381"/>
      <c r="E485" s="381"/>
      <c r="F485" s="381"/>
      <c r="G485" s="381"/>
      <c r="H485" s="381"/>
      <c r="I485" s="381"/>
      <c r="J485" s="381"/>
      <c r="K485" s="381"/>
      <c r="L485" s="381"/>
      <c r="M485" s="381"/>
      <c r="N485" s="381"/>
      <c r="O485" s="212"/>
    </row>
    <row r="486" spans="2:15"/>
    <row r="487" spans="2:15" ht="15" customHeight="1">
      <c r="B487" s="354" t="s">
        <v>228</v>
      </c>
      <c r="C487" s="354"/>
      <c r="D487" s="354"/>
      <c r="E487" s="354"/>
      <c r="F487" s="354"/>
      <c r="G487" s="354"/>
      <c r="H487" s="354"/>
      <c r="I487" s="354"/>
      <c r="J487" s="354"/>
      <c r="K487" s="354"/>
      <c r="L487" s="354"/>
      <c r="M487" s="354"/>
      <c r="N487" s="354"/>
      <c r="O487" s="354"/>
    </row>
    <row r="488" spans="2:15"/>
    <row r="489" spans="2:15">
      <c r="B489" s="435" t="s">
        <v>229</v>
      </c>
      <c r="C489" s="435"/>
      <c r="D489" s="435"/>
      <c r="E489" s="435"/>
      <c r="F489" s="435"/>
    </row>
    <row r="490" spans="2:15">
      <c r="B490" s="178" t="s">
        <v>31</v>
      </c>
      <c r="C490" s="265" t="s">
        <v>223</v>
      </c>
      <c r="D490" s="265" t="s">
        <v>224</v>
      </c>
      <c r="E490" s="265" t="s">
        <v>225</v>
      </c>
      <c r="F490" s="265" t="s">
        <v>226</v>
      </c>
    </row>
    <row r="491" spans="2:15">
      <c r="B491" s="254" t="s">
        <v>169</v>
      </c>
      <c r="C491" s="269">
        <v>1913</v>
      </c>
      <c r="D491" s="269">
        <v>24</v>
      </c>
      <c r="E491" s="269">
        <v>1937</v>
      </c>
      <c r="F491" s="270">
        <f>C491/E491</f>
        <v>0.9876097057305111</v>
      </c>
    </row>
    <row r="492" spans="2:15">
      <c r="B492" s="254" t="s">
        <v>170</v>
      </c>
      <c r="C492" s="269">
        <v>1972</v>
      </c>
      <c r="D492" s="269">
        <v>37</v>
      </c>
      <c r="E492" s="269">
        <v>2009</v>
      </c>
      <c r="F492" s="270">
        <f t="shared" ref="F492:F496" si="54">C492/E492</f>
        <v>0.98158287705326031</v>
      </c>
    </row>
    <row r="493" spans="2:15">
      <c r="B493" s="254" t="s">
        <v>171</v>
      </c>
      <c r="C493" s="269">
        <v>2050</v>
      </c>
      <c r="D493" s="269">
        <v>41</v>
      </c>
      <c r="E493" s="269">
        <v>2091</v>
      </c>
      <c r="F493" s="270">
        <f t="shared" si="54"/>
        <v>0.98039215686274506</v>
      </c>
    </row>
    <row r="494" spans="2:15">
      <c r="B494" s="254" t="s">
        <v>172</v>
      </c>
      <c r="C494" s="269">
        <v>2107</v>
      </c>
      <c r="D494" s="269">
        <v>41</v>
      </c>
      <c r="E494" s="269">
        <v>2148</v>
      </c>
      <c r="F494" s="270">
        <f t="shared" si="54"/>
        <v>0.98091247672253257</v>
      </c>
    </row>
    <row r="495" spans="2:15">
      <c r="B495" s="254" t="s">
        <v>173</v>
      </c>
      <c r="C495" s="269">
        <v>2209</v>
      </c>
      <c r="D495" s="269">
        <v>56</v>
      </c>
      <c r="E495" s="269">
        <v>2265</v>
      </c>
      <c r="F495" s="270">
        <f t="shared" si="54"/>
        <v>0.97527593818984548</v>
      </c>
    </row>
    <row r="496" spans="2:15">
      <c r="B496" s="254" t="s">
        <v>174</v>
      </c>
      <c r="C496" s="269">
        <v>2158</v>
      </c>
      <c r="D496" s="269">
        <v>-102</v>
      </c>
      <c r="E496" s="269">
        <v>2056</v>
      </c>
      <c r="F496" s="270">
        <f t="shared" si="54"/>
        <v>1.0496108949416343</v>
      </c>
    </row>
    <row r="497" spans="2:8">
      <c r="B497" s="254" t="s">
        <v>175</v>
      </c>
      <c r="C497" s="269"/>
      <c r="D497" s="269"/>
      <c r="E497" s="269"/>
      <c r="F497" s="270"/>
    </row>
    <row r="498" spans="2:8">
      <c r="B498" s="254" t="s">
        <v>176</v>
      </c>
      <c r="C498" s="269"/>
      <c r="D498" s="269"/>
      <c r="E498" s="269"/>
      <c r="F498" s="270"/>
    </row>
    <row r="499" spans="2:8">
      <c r="B499" s="254" t="s">
        <v>177</v>
      </c>
      <c r="C499" s="269"/>
      <c r="D499" s="269"/>
      <c r="E499" s="269"/>
      <c r="F499" s="270"/>
    </row>
    <row r="500" spans="2:8">
      <c r="B500" s="254" t="s">
        <v>178</v>
      </c>
      <c r="C500" s="269"/>
      <c r="D500" s="269"/>
      <c r="E500" s="269"/>
      <c r="F500" s="270"/>
    </row>
    <row r="501" spans="2:8">
      <c r="B501" s="254" t="s">
        <v>179</v>
      </c>
      <c r="C501" s="269"/>
      <c r="D501" s="269"/>
      <c r="E501" s="269"/>
      <c r="F501" s="270"/>
    </row>
    <row r="502" spans="2:8">
      <c r="B502" s="254" t="s">
        <v>180</v>
      </c>
      <c r="C502" s="269"/>
      <c r="D502" s="269"/>
      <c r="E502" s="269"/>
      <c r="F502" s="270"/>
    </row>
    <row r="503" spans="2:8">
      <c r="B503" s="185" t="s">
        <v>18</v>
      </c>
      <c r="C503" s="186">
        <v>5884</v>
      </c>
      <c r="D503" s="186">
        <v>5884</v>
      </c>
      <c r="E503" s="186">
        <v>5884</v>
      </c>
      <c r="F503" s="261">
        <f t="shared" ref="F503" si="55">C503/E503</f>
        <v>1</v>
      </c>
    </row>
    <row r="504" spans="2:8">
      <c r="B504" s="359" t="s">
        <v>217</v>
      </c>
      <c r="C504" s="360"/>
      <c r="D504" s="360"/>
      <c r="E504" s="360"/>
      <c r="F504" s="361"/>
      <c r="H504" s="271" t="s">
        <v>217</v>
      </c>
    </row>
    <row r="505" spans="2:8"/>
    <row r="506" spans="2:8"/>
  </sheetData>
  <sheetProtection autoFilter="0"/>
  <mergeCells count="222">
    <mergeCell ref="B483:F483"/>
    <mergeCell ref="B485:N485"/>
    <mergeCell ref="B487:O487"/>
    <mergeCell ref="B489:F489"/>
    <mergeCell ref="B504:F504"/>
    <mergeCell ref="B457:F457"/>
    <mergeCell ref="B460:N460"/>
    <mergeCell ref="B462:O462"/>
    <mergeCell ref="B464:N464"/>
    <mergeCell ref="B466:O466"/>
    <mergeCell ref="B468:F468"/>
    <mergeCell ref="B415:O415"/>
    <mergeCell ref="B417:F417"/>
    <mergeCell ref="B433:F433"/>
    <mergeCell ref="B438:N438"/>
    <mergeCell ref="B440:O440"/>
    <mergeCell ref="B442:F442"/>
    <mergeCell ref="E408:F408"/>
    <mergeCell ref="E409:F409"/>
    <mergeCell ref="E410:F410"/>
    <mergeCell ref="E411:F411"/>
    <mergeCell ref="E412:F412"/>
    <mergeCell ref="C413:F413"/>
    <mergeCell ref="E402:F402"/>
    <mergeCell ref="E403:F403"/>
    <mergeCell ref="E404:F404"/>
    <mergeCell ref="E405:F405"/>
    <mergeCell ref="E406:F406"/>
    <mergeCell ref="E407:F407"/>
    <mergeCell ref="B394:O394"/>
    <mergeCell ref="B396:O396"/>
    <mergeCell ref="C398:F398"/>
    <mergeCell ref="E399:F399"/>
    <mergeCell ref="E400:F400"/>
    <mergeCell ref="E401:F401"/>
    <mergeCell ref="B358:B359"/>
    <mergeCell ref="B360:B361"/>
    <mergeCell ref="B362:B363"/>
    <mergeCell ref="B364:B365"/>
    <mergeCell ref="B367:O367"/>
    <mergeCell ref="B369:O369"/>
    <mergeCell ref="B346:B347"/>
    <mergeCell ref="B348:B349"/>
    <mergeCell ref="B350:B351"/>
    <mergeCell ref="B352:B353"/>
    <mergeCell ref="B354:B355"/>
    <mergeCell ref="B356:B357"/>
    <mergeCell ref="E336:F336"/>
    <mergeCell ref="E337:F337"/>
    <mergeCell ref="C338:F338"/>
    <mergeCell ref="B340:O340"/>
    <mergeCell ref="B342:O342"/>
    <mergeCell ref="B344:B345"/>
    <mergeCell ref="E330:F330"/>
    <mergeCell ref="E331:F331"/>
    <mergeCell ref="E332:F332"/>
    <mergeCell ref="E333:F333"/>
    <mergeCell ref="E334:F334"/>
    <mergeCell ref="E335:F335"/>
    <mergeCell ref="E324:F324"/>
    <mergeCell ref="E325:F325"/>
    <mergeCell ref="E326:F326"/>
    <mergeCell ref="E327:F327"/>
    <mergeCell ref="E328:F328"/>
    <mergeCell ref="E329:F329"/>
    <mergeCell ref="B311:C311"/>
    <mergeCell ref="B312:G312"/>
    <mergeCell ref="B317:O317"/>
    <mergeCell ref="B319:O319"/>
    <mergeCell ref="B321:O321"/>
    <mergeCell ref="C323:F323"/>
    <mergeCell ref="B305:C305"/>
    <mergeCell ref="B306:C306"/>
    <mergeCell ref="B307:C307"/>
    <mergeCell ref="B308:C308"/>
    <mergeCell ref="B309:C309"/>
    <mergeCell ref="B310:C310"/>
    <mergeCell ref="B299:C299"/>
    <mergeCell ref="B300:C300"/>
    <mergeCell ref="B301:C301"/>
    <mergeCell ref="B302:C302"/>
    <mergeCell ref="B303:C303"/>
    <mergeCell ref="B304:C304"/>
    <mergeCell ref="B291:C291"/>
    <mergeCell ref="B292:C292"/>
    <mergeCell ref="B293:G293"/>
    <mergeCell ref="B295:O295"/>
    <mergeCell ref="B297:G297"/>
    <mergeCell ref="B298:C298"/>
    <mergeCell ref="B285:C285"/>
    <mergeCell ref="B286:C286"/>
    <mergeCell ref="B287:C287"/>
    <mergeCell ref="B288:C288"/>
    <mergeCell ref="B289:C289"/>
    <mergeCell ref="B290:C290"/>
    <mergeCell ref="B279:C279"/>
    <mergeCell ref="B280:C280"/>
    <mergeCell ref="B281:C281"/>
    <mergeCell ref="B282:C282"/>
    <mergeCell ref="B283:C283"/>
    <mergeCell ref="B284:C284"/>
    <mergeCell ref="L271:O271"/>
    <mergeCell ref="B272:G272"/>
    <mergeCell ref="B273:G273"/>
    <mergeCell ref="B274:K274"/>
    <mergeCell ref="B276:O276"/>
    <mergeCell ref="B278:G278"/>
    <mergeCell ref="B269:B270"/>
    <mergeCell ref="C269:G269"/>
    <mergeCell ref="I269:I270"/>
    <mergeCell ref="K269:K270"/>
    <mergeCell ref="C270:G270"/>
    <mergeCell ref="B271:G271"/>
    <mergeCell ref="I271:I273"/>
    <mergeCell ref="K271:K273"/>
    <mergeCell ref="B265:B266"/>
    <mergeCell ref="C265:G265"/>
    <mergeCell ref="I265:I266"/>
    <mergeCell ref="K265:K266"/>
    <mergeCell ref="C266:G266"/>
    <mergeCell ref="B267:B268"/>
    <mergeCell ref="C267:G267"/>
    <mergeCell ref="I267:I268"/>
    <mergeCell ref="K267:K268"/>
    <mergeCell ref="C268:G268"/>
    <mergeCell ref="B261:B262"/>
    <mergeCell ref="C261:G261"/>
    <mergeCell ref="I261:I262"/>
    <mergeCell ref="K261:K262"/>
    <mergeCell ref="C262:G262"/>
    <mergeCell ref="B263:B264"/>
    <mergeCell ref="C263:G263"/>
    <mergeCell ref="I263:I264"/>
    <mergeCell ref="K263:K264"/>
    <mergeCell ref="C264:G264"/>
    <mergeCell ref="B257:B258"/>
    <mergeCell ref="C257:G257"/>
    <mergeCell ref="I257:I258"/>
    <mergeCell ref="K257:K258"/>
    <mergeCell ref="C258:G258"/>
    <mergeCell ref="B259:B260"/>
    <mergeCell ref="C259:G259"/>
    <mergeCell ref="I259:I260"/>
    <mergeCell ref="K259:K260"/>
    <mergeCell ref="C260:G260"/>
    <mergeCell ref="B253:B254"/>
    <mergeCell ref="C253:G253"/>
    <mergeCell ref="I253:I254"/>
    <mergeCell ref="K253:K254"/>
    <mergeCell ref="C254:G254"/>
    <mergeCell ref="B255:B256"/>
    <mergeCell ref="C255:G255"/>
    <mergeCell ref="I255:I256"/>
    <mergeCell ref="K255:K256"/>
    <mergeCell ref="C256:G256"/>
    <mergeCell ref="B249:B250"/>
    <mergeCell ref="C249:G249"/>
    <mergeCell ref="I249:I250"/>
    <mergeCell ref="K249:K250"/>
    <mergeCell ref="C250:G250"/>
    <mergeCell ref="B251:B252"/>
    <mergeCell ref="C251:G251"/>
    <mergeCell ref="I251:I252"/>
    <mergeCell ref="K251:K252"/>
    <mergeCell ref="C252:G252"/>
    <mergeCell ref="B245:B246"/>
    <mergeCell ref="C245:G246"/>
    <mergeCell ref="H245:I245"/>
    <mergeCell ref="J245:K245"/>
    <mergeCell ref="B247:B248"/>
    <mergeCell ref="C247:G247"/>
    <mergeCell ref="I247:I248"/>
    <mergeCell ref="K247:K248"/>
    <mergeCell ref="C248:G248"/>
    <mergeCell ref="D237:F237"/>
    <mergeCell ref="D238:F238"/>
    <mergeCell ref="D239:F239"/>
    <mergeCell ref="D240:J240"/>
    <mergeCell ref="B242:O242"/>
    <mergeCell ref="B244:K244"/>
    <mergeCell ref="D231:F231"/>
    <mergeCell ref="D232:F232"/>
    <mergeCell ref="D233:F233"/>
    <mergeCell ref="D234:F234"/>
    <mergeCell ref="D235:F235"/>
    <mergeCell ref="D236:F236"/>
    <mergeCell ref="B208:F208"/>
    <mergeCell ref="B223:F223"/>
    <mergeCell ref="B226:O226"/>
    <mergeCell ref="D228:J228"/>
    <mergeCell ref="D229:F229"/>
    <mergeCell ref="D230:F230"/>
    <mergeCell ref="B180:N180"/>
    <mergeCell ref="B182:N182"/>
    <mergeCell ref="B184:F184"/>
    <mergeCell ref="B199:F199"/>
    <mergeCell ref="B204:O204"/>
    <mergeCell ref="B206:O206"/>
    <mergeCell ref="B97:N97"/>
    <mergeCell ref="B99:N99"/>
    <mergeCell ref="B100:B101"/>
    <mergeCell ref="C100:N100"/>
    <mergeCell ref="B154:N154"/>
    <mergeCell ref="B156:N156"/>
    <mergeCell ref="B47:O47"/>
    <mergeCell ref="C71:L71"/>
    <mergeCell ref="B74:O74"/>
    <mergeCell ref="B76:O76"/>
    <mergeCell ref="B78:O78"/>
    <mergeCell ref="B80:F80"/>
    <mergeCell ref="B34:N34"/>
    <mergeCell ref="B36:N36"/>
    <mergeCell ref="B37:B38"/>
    <mergeCell ref="C37:N37"/>
    <mergeCell ref="B42:N42"/>
    <mergeCell ref="B45:O45"/>
    <mergeCell ref="B1:O1"/>
    <mergeCell ref="B2:O2"/>
    <mergeCell ref="B5:O5"/>
    <mergeCell ref="B7:O7"/>
    <mergeCell ref="B9:O9"/>
    <mergeCell ref="C32:L32"/>
  </mergeCells>
  <pageMargins left="0.7" right="0.7"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EC409-A29F-4DF4-A4AA-A7998348D6E4}">
  <sheetPr>
    <tabColor theme="8" tint="-0.249977111117893"/>
  </sheetPr>
  <dimension ref="A1:J318"/>
  <sheetViews>
    <sheetView showGridLines="0" tabSelected="1" topLeftCell="A59" zoomScale="145" zoomScaleNormal="145" workbookViewId="0">
      <selection activeCell="D64" sqref="D64"/>
    </sheetView>
  </sheetViews>
  <sheetFormatPr defaultColWidth="0" defaultRowHeight="15" zeroHeight="1"/>
  <cols>
    <col min="1" max="1" width="3.85546875" customWidth="1"/>
    <col min="2" max="2" width="74.28515625" customWidth="1"/>
    <col min="3" max="3" width="11.5703125" customWidth="1"/>
    <col min="4" max="4" width="16.28515625" customWidth="1"/>
    <col min="5" max="5" width="3.5703125" customWidth="1"/>
    <col min="6" max="8" width="11.42578125" hidden="1" customWidth="1"/>
    <col min="9" max="9" width="5.28515625" hidden="1" customWidth="1"/>
    <col min="10" max="10" width="2.85546875" hidden="1" customWidth="1"/>
    <col min="11" max="16384" width="11.42578125" hidden="1"/>
  </cols>
  <sheetData>
    <row r="1" spans="1:4" ht="9.75" customHeight="1">
      <c r="A1" t="s">
        <v>230</v>
      </c>
    </row>
    <row r="2" spans="1:4" ht="55.5" customHeight="1">
      <c r="B2" s="313" t="s">
        <v>231</v>
      </c>
      <c r="C2" s="314"/>
      <c r="D2" s="314"/>
    </row>
    <row r="3" spans="1:4" ht="45.75" customHeight="1">
      <c r="B3" s="315" t="s">
        <v>232</v>
      </c>
      <c r="C3" s="316"/>
      <c r="D3" s="316"/>
    </row>
    <row r="4" spans="1:4" ht="15.75">
      <c r="B4" s="272"/>
      <c r="C4" s="273"/>
      <c r="D4" s="273"/>
    </row>
    <row r="5" spans="1:4" ht="84" customHeight="1">
      <c r="B5" s="317" t="s">
        <v>233</v>
      </c>
      <c r="C5" s="317"/>
      <c r="D5" s="317"/>
    </row>
    <row r="6" spans="1:4">
      <c r="B6" s="318" t="s">
        <v>234</v>
      </c>
      <c r="C6" s="318"/>
      <c r="D6" s="318"/>
    </row>
    <row r="7" spans="1:4">
      <c r="B7" s="274"/>
      <c r="C7" s="274"/>
      <c r="D7" s="274"/>
    </row>
    <row r="8" spans="1:4">
      <c r="B8" s="319" t="s">
        <v>235</v>
      </c>
      <c r="C8" s="319"/>
      <c r="D8" s="319"/>
    </row>
    <row r="9" spans="1:4">
      <c r="B9" s="319"/>
      <c r="C9" s="319"/>
      <c r="D9" s="319"/>
    </row>
    <row r="10" spans="1:4" ht="15.75">
      <c r="B10" s="272"/>
      <c r="C10" s="273"/>
      <c r="D10" s="273"/>
    </row>
    <row r="11" spans="1:4" ht="15.75" thickBot="1"/>
    <row r="12" spans="1:4" ht="17.25" thickTop="1" thickBot="1">
      <c r="B12" s="320" t="s">
        <v>236</v>
      </c>
      <c r="C12" s="321"/>
      <c r="D12" s="322"/>
    </row>
    <row r="13" spans="1:4">
      <c r="B13" s="275" t="s">
        <v>237</v>
      </c>
      <c r="C13" s="275" t="s">
        <v>238</v>
      </c>
      <c r="D13" s="275" t="s">
        <v>239</v>
      </c>
    </row>
    <row r="14" spans="1:4">
      <c r="B14" s="276" t="s">
        <v>240</v>
      </c>
      <c r="C14" s="277">
        <v>425</v>
      </c>
      <c r="D14" s="278">
        <f>C14/$C$17</f>
        <v>0.1045510455104551</v>
      </c>
    </row>
    <row r="15" spans="1:4">
      <c r="B15" s="276" t="s">
        <v>241</v>
      </c>
      <c r="C15" s="277">
        <v>3495</v>
      </c>
      <c r="D15" s="278">
        <f>C15/$C$17</f>
        <v>0.85977859778597787</v>
      </c>
    </row>
    <row r="16" spans="1:4">
      <c r="B16" s="276" t="s">
        <v>242</v>
      </c>
      <c r="C16" s="277">
        <v>145</v>
      </c>
      <c r="D16" s="278">
        <f>C16/$C$17</f>
        <v>3.5670356703567038E-2</v>
      </c>
    </row>
    <row r="17" spans="2:5" ht="20.25">
      <c r="B17" s="279" t="s">
        <v>243</v>
      </c>
      <c r="C17" s="323">
        <f>SUM(C14:C16)</f>
        <v>4065</v>
      </c>
      <c r="D17" s="324"/>
    </row>
    <row r="18" spans="2:5" ht="23.25" customHeight="1">
      <c r="B18" s="280"/>
      <c r="C18" s="281"/>
      <c r="D18" s="282"/>
    </row>
    <row r="19" spans="2:5">
      <c r="B19" s="283"/>
      <c r="D19" s="284"/>
    </row>
    <row r="20" spans="2:5">
      <c r="B20" s="283"/>
      <c r="D20" s="284"/>
    </row>
    <row r="21" spans="2:5">
      <c r="B21" s="283"/>
      <c r="D21" s="284"/>
    </row>
    <row r="22" spans="2:5">
      <c r="B22" s="283"/>
      <c r="D22" s="284"/>
    </row>
    <row r="23" spans="2:5" ht="35.25" customHeight="1">
      <c r="B23" s="283"/>
      <c r="D23" s="284"/>
    </row>
    <row r="24" spans="2:5">
      <c r="B24" s="283"/>
      <c r="D24" s="284"/>
    </row>
    <row r="25" spans="2:5">
      <c r="B25" s="283"/>
      <c r="D25" s="284"/>
    </row>
    <row r="26" spans="2:5">
      <c r="B26" s="283"/>
      <c r="D26" s="284"/>
    </row>
    <row r="27" spans="2:5">
      <c r="B27" s="283"/>
      <c r="D27" s="284"/>
    </row>
    <row r="28" spans="2:5">
      <c r="B28" s="283"/>
      <c r="D28" s="284"/>
    </row>
    <row r="29" spans="2:5">
      <c r="B29" s="283"/>
      <c r="D29" s="284"/>
    </row>
    <row r="30" spans="2:5">
      <c r="B30" s="283"/>
      <c r="D30" s="284"/>
    </row>
    <row r="31" spans="2:5">
      <c r="B31" s="283"/>
      <c r="D31" s="284"/>
    </row>
    <row r="32" spans="2:5">
      <c r="B32" s="283"/>
      <c r="D32" s="284"/>
      <c r="E32" s="285"/>
    </row>
    <row r="33" spans="2:5">
      <c r="B33" s="310" t="s">
        <v>244</v>
      </c>
      <c r="C33" s="311"/>
      <c r="D33" s="312"/>
      <c r="E33" s="286"/>
    </row>
    <row r="34" spans="2:5" ht="15.75" thickBot="1">
      <c r="B34" s="325" t="s">
        <v>245</v>
      </c>
      <c r="C34" s="326"/>
      <c r="D34" s="327"/>
      <c r="E34" s="286"/>
    </row>
    <row r="35" spans="2:5" ht="15.75" thickTop="1">
      <c r="B35" s="287"/>
      <c r="C35" s="287"/>
      <c r="D35" s="287"/>
      <c r="E35" s="286"/>
    </row>
    <row r="36" spans="2:5" ht="15.75" thickBot="1">
      <c r="B36" s="287"/>
      <c r="C36" s="287"/>
      <c r="D36" s="287"/>
      <c r="E36" s="286"/>
    </row>
    <row r="37" spans="2:5" ht="30.75" customHeight="1" thickTop="1" thickBot="1">
      <c r="B37" s="320" t="s">
        <v>246</v>
      </c>
      <c r="C37" s="321"/>
      <c r="D37" s="322"/>
      <c r="E37" s="286"/>
    </row>
    <row r="38" spans="2:5">
      <c r="B38" s="275" t="s">
        <v>237</v>
      </c>
      <c r="C38" s="275" t="s">
        <v>238</v>
      </c>
      <c r="D38" s="275" t="s">
        <v>239</v>
      </c>
      <c r="E38" s="286"/>
    </row>
    <row r="39" spans="2:5">
      <c r="B39" s="276" t="s">
        <v>247</v>
      </c>
      <c r="C39" s="277">
        <v>376</v>
      </c>
      <c r="D39" s="288">
        <f>C39/$C$41</f>
        <v>9.2496924969249689E-2</v>
      </c>
      <c r="E39" s="286"/>
    </row>
    <row r="40" spans="2:5">
      <c r="B40" s="276" t="s">
        <v>248</v>
      </c>
      <c r="C40" s="277">
        <v>3689</v>
      </c>
      <c r="D40" s="288">
        <f>C40/$C$41</f>
        <v>0.90750307503075034</v>
      </c>
      <c r="E40" s="286"/>
    </row>
    <row r="41" spans="2:5" ht="20.25">
      <c r="B41" s="279" t="s">
        <v>249</v>
      </c>
      <c r="C41" s="323">
        <f>SUM(C39:C40)</f>
        <v>4065</v>
      </c>
      <c r="D41" s="324"/>
      <c r="E41" s="286"/>
    </row>
    <row r="42" spans="2:5" ht="20.25">
      <c r="B42" s="280"/>
      <c r="C42" s="281"/>
      <c r="D42" s="282"/>
      <c r="E42" s="286"/>
    </row>
    <row r="43" spans="2:5">
      <c r="B43" s="283"/>
      <c r="D43" s="284"/>
      <c r="E43" s="286"/>
    </row>
    <row r="44" spans="2:5">
      <c r="B44" s="283"/>
      <c r="D44" s="284"/>
      <c r="E44" s="286"/>
    </row>
    <row r="45" spans="2:5">
      <c r="B45" s="283"/>
      <c r="D45" s="284"/>
      <c r="E45" s="286"/>
    </row>
    <row r="46" spans="2:5">
      <c r="B46" s="283"/>
      <c r="D46" s="284"/>
      <c r="E46" s="286"/>
    </row>
    <row r="47" spans="2:5">
      <c r="B47" s="283"/>
      <c r="D47" s="284"/>
      <c r="E47" s="286"/>
    </row>
    <row r="48" spans="2:5">
      <c r="B48" s="283"/>
      <c r="D48" s="284"/>
      <c r="E48" s="286"/>
    </row>
    <row r="49" spans="2:5">
      <c r="B49" s="283"/>
      <c r="D49" s="284"/>
      <c r="E49" s="286"/>
    </row>
    <row r="50" spans="2:5">
      <c r="B50" s="283"/>
      <c r="D50" s="284"/>
      <c r="E50" s="286"/>
    </row>
    <row r="51" spans="2:5" ht="28.5" customHeight="1">
      <c r="B51" s="283"/>
      <c r="D51" s="284"/>
      <c r="E51" s="286"/>
    </row>
    <row r="52" spans="2:5">
      <c r="B52" s="283"/>
      <c r="D52" s="284"/>
      <c r="E52" s="286"/>
    </row>
    <row r="53" spans="2:5">
      <c r="B53" s="283"/>
      <c r="D53" s="284"/>
      <c r="E53" s="286"/>
    </row>
    <row r="54" spans="2:5">
      <c r="B54" s="283"/>
      <c r="D54" s="284"/>
      <c r="E54" s="286"/>
    </row>
    <row r="55" spans="2:5">
      <c r="B55" s="283"/>
      <c r="D55" s="284"/>
      <c r="E55" s="286"/>
    </row>
    <row r="56" spans="2:5">
      <c r="B56" s="283"/>
      <c r="D56" s="284"/>
      <c r="E56" s="286"/>
    </row>
    <row r="57" spans="2:5">
      <c r="B57" s="310" t="s">
        <v>244</v>
      </c>
      <c r="C57" s="311"/>
      <c r="D57" s="312"/>
      <c r="E57" s="286"/>
    </row>
    <row r="58" spans="2:5" ht="15.75" thickBot="1">
      <c r="B58" s="325" t="s">
        <v>245</v>
      </c>
      <c r="C58" s="326"/>
      <c r="D58" s="327"/>
      <c r="E58" s="286"/>
    </row>
    <row r="59" spans="2:5" ht="15.75" thickTop="1">
      <c r="E59" s="286"/>
    </row>
    <row r="60" spans="2:5" ht="15.75" thickBot="1">
      <c r="E60" s="286"/>
    </row>
    <row r="61" spans="2:5" ht="17.25" thickTop="1" thickBot="1">
      <c r="B61" s="320" t="s">
        <v>250</v>
      </c>
      <c r="C61" s="321"/>
      <c r="D61" s="322"/>
      <c r="E61" s="286"/>
    </row>
    <row r="62" spans="2:5">
      <c r="B62" s="275" t="s">
        <v>237</v>
      </c>
      <c r="C62" s="275" t="s">
        <v>238</v>
      </c>
      <c r="D62" s="275" t="s">
        <v>239</v>
      </c>
      <c r="E62" s="286"/>
    </row>
    <row r="63" spans="2:5">
      <c r="B63" s="276" t="s">
        <v>247</v>
      </c>
      <c r="C63" s="277">
        <v>2992</v>
      </c>
      <c r="D63" s="278">
        <f>C63/$C$65</f>
        <v>0.73603936039360396</v>
      </c>
    </row>
    <row r="64" spans="2:5">
      <c r="B64" s="276" t="s">
        <v>248</v>
      </c>
      <c r="C64" s="277">
        <v>1073</v>
      </c>
      <c r="D64" s="278">
        <f>C64/$C$65</f>
        <v>0.26396063960639604</v>
      </c>
    </row>
    <row r="65" spans="2:4" ht="20.25">
      <c r="B65" s="279" t="s">
        <v>251</v>
      </c>
      <c r="C65" s="323">
        <f>SUM(C63:C64)</f>
        <v>4065</v>
      </c>
      <c r="D65" s="324"/>
    </row>
    <row r="66" spans="2:4" ht="20.25">
      <c r="B66" s="280"/>
      <c r="C66" s="281"/>
      <c r="D66" s="282"/>
    </row>
    <row r="67" spans="2:4">
      <c r="B67" s="283"/>
      <c r="D67" s="284"/>
    </row>
    <row r="68" spans="2:4">
      <c r="B68" s="283"/>
      <c r="D68" s="284"/>
    </row>
    <row r="69" spans="2:4">
      <c r="B69" s="283"/>
      <c r="D69" s="284"/>
    </row>
    <row r="70" spans="2:4">
      <c r="B70" s="283"/>
      <c r="D70" s="284"/>
    </row>
    <row r="71" spans="2:4">
      <c r="B71" s="283"/>
      <c r="D71" s="284"/>
    </row>
    <row r="72" spans="2:4">
      <c r="B72" s="283"/>
      <c r="D72" s="284"/>
    </row>
    <row r="73" spans="2:4">
      <c r="B73" s="283"/>
      <c r="D73" s="284"/>
    </row>
    <row r="74" spans="2:4">
      <c r="B74" s="283"/>
      <c r="D74" s="284"/>
    </row>
    <row r="75" spans="2:4">
      <c r="B75" s="283"/>
      <c r="D75" s="284"/>
    </row>
    <row r="76" spans="2:4">
      <c r="B76" s="283"/>
      <c r="D76" s="284"/>
    </row>
    <row r="77" spans="2:4">
      <c r="B77" s="283"/>
      <c r="D77" s="284"/>
    </row>
    <row r="78" spans="2:4">
      <c r="B78" s="283"/>
      <c r="D78" s="284"/>
    </row>
    <row r="79" spans="2:4" ht="40.5" customHeight="1">
      <c r="B79" s="283"/>
      <c r="D79" s="284"/>
    </row>
    <row r="80" spans="2:4">
      <c r="B80" s="283"/>
      <c r="D80" s="284"/>
    </row>
    <row r="81" spans="2:4">
      <c r="B81" s="310" t="s">
        <v>244</v>
      </c>
      <c r="C81" s="311"/>
      <c r="D81" s="312"/>
    </row>
    <row r="82" spans="2:4" ht="15.75" thickBot="1">
      <c r="B82" s="325" t="s">
        <v>245</v>
      </c>
      <c r="C82" s="326"/>
      <c r="D82" s="327"/>
    </row>
    <row r="83" spans="2:4" ht="15.75" thickTop="1"/>
    <row r="84" spans="2:4" ht="15.75" thickBot="1"/>
    <row r="85" spans="2:4" ht="17.25" customHeight="1" thickTop="1" thickBot="1">
      <c r="B85" s="320" t="s">
        <v>252</v>
      </c>
      <c r="C85" s="321"/>
      <c r="D85" s="322"/>
    </row>
    <row r="86" spans="2:4">
      <c r="B86" s="275" t="s">
        <v>237</v>
      </c>
      <c r="C86" s="275" t="s">
        <v>238</v>
      </c>
      <c r="D86" s="275" t="s">
        <v>239</v>
      </c>
    </row>
    <row r="87" spans="2:4">
      <c r="B87" s="276" t="s">
        <v>247</v>
      </c>
      <c r="C87" s="277">
        <v>2920</v>
      </c>
      <c r="D87" s="278">
        <f>C87/$C$65</f>
        <v>0.71832718327183276</v>
      </c>
    </row>
    <row r="88" spans="2:4">
      <c r="B88" s="276" t="s">
        <v>248</v>
      </c>
      <c r="C88" s="277">
        <v>1145</v>
      </c>
      <c r="D88" s="278">
        <f>C88/$C$65</f>
        <v>0.2816728167281673</v>
      </c>
    </row>
    <row r="89" spans="2:4" ht="20.25">
      <c r="B89" s="279" t="s">
        <v>251</v>
      </c>
      <c r="C89" s="323">
        <f>SUM(C87:C88)</f>
        <v>4065</v>
      </c>
      <c r="D89" s="324"/>
    </row>
    <row r="90" spans="2:4" ht="20.25">
      <c r="B90" s="280"/>
      <c r="C90" s="281"/>
      <c r="D90" s="282"/>
    </row>
    <row r="91" spans="2:4">
      <c r="B91" s="283"/>
      <c r="D91" s="284"/>
    </row>
    <row r="92" spans="2:4">
      <c r="B92" s="283"/>
      <c r="D92" s="284"/>
    </row>
    <row r="93" spans="2:4" ht="37.5" customHeight="1">
      <c r="B93" s="283"/>
      <c r="D93" s="284"/>
    </row>
    <row r="94" spans="2:4">
      <c r="B94" s="283"/>
      <c r="D94" s="284"/>
    </row>
    <row r="95" spans="2:4">
      <c r="B95" s="283"/>
      <c r="D95" s="284"/>
    </row>
    <row r="96" spans="2:4">
      <c r="B96" s="283"/>
      <c r="D96" s="284"/>
    </row>
    <row r="97" spans="2:4">
      <c r="B97" s="283"/>
      <c r="D97" s="284"/>
    </row>
    <row r="98" spans="2:4">
      <c r="B98" s="283"/>
      <c r="D98" s="284"/>
    </row>
    <row r="99" spans="2:4">
      <c r="B99" s="283"/>
      <c r="D99" s="284"/>
    </row>
    <row r="100" spans="2:4">
      <c r="B100" s="283"/>
      <c r="D100" s="284"/>
    </row>
    <row r="101" spans="2:4">
      <c r="B101" s="283"/>
      <c r="D101" s="284"/>
    </row>
    <row r="102" spans="2:4">
      <c r="B102" s="283"/>
      <c r="D102" s="284"/>
    </row>
    <row r="103" spans="2:4">
      <c r="B103" s="283"/>
      <c r="D103" s="284"/>
    </row>
    <row r="104" spans="2:4">
      <c r="B104" s="283"/>
      <c r="D104" s="284"/>
    </row>
    <row r="105" spans="2:4">
      <c r="B105" s="310" t="s">
        <v>244</v>
      </c>
      <c r="C105" s="311"/>
      <c r="D105" s="312"/>
    </row>
    <row r="106" spans="2:4" ht="15.75" thickBot="1">
      <c r="B106" s="325" t="s">
        <v>245</v>
      </c>
      <c r="C106" s="326"/>
      <c r="D106" s="327"/>
    </row>
    <row r="107" spans="2:4" ht="24" customHeight="1" thickTop="1"/>
    <row r="108" spans="2:4" ht="35.25" customHeight="1">
      <c r="B108" s="328" t="s">
        <v>253</v>
      </c>
      <c r="C108" s="328"/>
      <c r="D108" s="328"/>
    </row>
    <row r="109" spans="2:4" ht="18.75">
      <c r="B109" s="289"/>
      <c r="C109" s="289"/>
      <c r="D109" s="289"/>
    </row>
    <row r="110" spans="2:4" ht="18.75" hidden="1">
      <c r="B110" s="289"/>
      <c r="C110" s="289"/>
      <c r="D110" s="289"/>
    </row>
    <row r="111" spans="2:4" ht="18.75" hidden="1">
      <c r="B111" s="290"/>
      <c r="C111" s="290"/>
      <c r="D111" s="290"/>
    </row>
    <row r="112" spans="2:4" ht="18.75" hidden="1">
      <c r="B112" s="290"/>
      <c r="C112" s="290"/>
      <c r="D112" s="290"/>
    </row>
    <row r="113" spans="2:4" ht="18.75" hidden="1">
      <c r="B113" s="290"/>
      <c r="C113" s="290"/>
      <c r="D113" s="290"/>
    </row>
    <row r="114" spans="2:4" ht="18.75" hidden="1">
      <c r="B114" s="290"/>
      <c r="C114" s="290"/>
      <c r="D114" s="290"/>
    </row>
    <row r="115" spans="2:4" ht="18.75" hidden="1">
      <c r="B115" s="290"/>
      <c r="C115" s="290"/>
      <c r="D115" s="290"/>
    </row>
    <row r="116" spans="2:4" ht="51.75" hidden="1" customHeight="1">
      <c r="B116" s="290"/>
      <c r="C116" s="290"/>
      <c r="D116" s="290"/>
    </row>
    <row r="117" spans="2:4" ht="18.75" hidden="1">
      <c r="B117" s="290"/>
      <c r="C117" s="290"/>
      <c r="D117" s="290"/>
    </row>
    <row r="118" spans="2:4" ht="18.75" hidden="1">
      <c r="B118" s="290"/>
      <c r="C118" s="290"/>
      <c r="D118" s="290"/>
    </row>
    <row r="119" spans="2:4" ht="18.75" hidden="1">
      <c r="B119" s="290"/>
      <c r="C119" s="290"/>
      <c r="D119" s="290"/>
    </row>
    <row r="120" spans="2:4" ht="18.75" hidden="1">
      <c r="B120" s="290"/>
      <c r="C120" s="290"/>
      <c r="D120" s="290"/>
    </row>
    <row r="121" spans="2:4" ht="18.75" hidden="1">
      <c r="B121" s="290"/>
      <c r="C121" s="290"/>
      <c r="D121" s="290"/>
    </row>
    <row r="122" spans="2:4" ht="18.75" hidden="1">
      <c r="B122" s="290"/>
      <c r="C122" s="290"/>
      <c r="D122" s="290"/>
    </row>
    <row r="123" spans="2:4" ht="18.75" hidden="1">
      <c r="B123" s="290"/>
      <c r="C123" s="290"/>
      <c r="D123" s="290"/>
    </row>
    <row r="124" spans="2:4" ht="18.75" hidden="1">
      <c r="B124" s="290"/>
      <c r="C124" s="290"/>
      <c r="D124" s="290"/>
    </row>
    <row r="125" spans="2:4" ht="18.75" hidden="1">
      <c r="B125" s="290"/>
      <c r="C125" s="290"/>
      <c r="D125" s="290"/>
    </row>
    <row r="126" spans="2:4" ht="18.75" hidden="1">
      <c r="B126" s="290"/>
      <c r="C126" s="290"/>
      <c r="D126" s="290"/>
    </row>
    <row r="127" spans="2:4" ht="18.75" hidden="1">
      <c r="B127" s="290"/>
      <c r="C127" s="290"/>
      <c r="D127" s="290"/>
    </row>
    <row r="128" spans="2:4" ht="18.75" hidden="1">
      <c r="B128" s="290"/>
      <c r="C128" s="290"/>
      <c r="D128" s="290"/>
    </row>
    <row r="129" spans="2:4" ht="18.75" hidden="1">
      <c r="B129" s="290"/>
      <c r="C129" s="290"/>
      <c r="D129" s="290"/>
    </row>
    <row r="130" spans="2:4" ht="18.75" hidden="1">
      <c r="B130" s="290"/>
      <c r="C130" s="290"/>
      <c r="D130" s="290"/>
    </row>
    <row r="131" spans="2:4" ht="18.75" hidden="1">
      <c r="B131" s="290"/>
      <c r="C131" s="290"/>
      <c r="D131" s="290"/>
    </row>
    <row r="132" spans="2:4" ht="18.75" hidden="1">
      <c r="B132" s="290"/>
      <c r="C132" s="290"/>
      <c r="D132" s="290"/>
    </row>
    <row r="133" spans="2:4" ht="18.75" hidden="1">
      <c r="B133" s="290"/>
      <c r="C133" s="290"/>
      <c r="D133" s="290"/>
    </row>
    <row r="134" spans="2:4" ht="18.75" hidden="1">
      <c r="B134" s="290"/>
      <c r="C134" s="290"/>
      <c r="D134" s="290"/>
    </row>
    <row r="135" spans="2:4" ht="18.75" hidden="1">
      <c r="B135" s="290"/>
      <c r="C135" s="290"/>
      <c r="D135" s="290"/>
    </row>
    <row r="136" spans="2:4" ht="18.75" hidden="1">
      <c r="B136" s="290"/>
      <c r="C136" s="290"/>
      <c r="D136" s="290"/>
    </row>
    <row r="137" spans="2:4" ht="18.75" hidden="1">
      <c r="B137" s="290"/>
      <c r="C137" s="290"/>
      <c r="D137" s="290"/>
    </row>
    <row r="138" spans="2:4" ht="18.75" hidden="1">
      <c r="B138" s="290"/>
      <c r="C138" s="290"/>
      <c r="D138" s="290"/>
    </row>
    <row r="139" spans="2:4" ht="18.75" hidden="1">
      <c r="B139" s="290"/>
      <c r="C139" s="290"/>
      <c r="D139" s="290"/>
    </row>
    <row r="140" spans="2:4" ht="18.75" hidden="1">
      <c r="B140" s="290"/>
      <c r="C140" s="290"/>
      <c r="D140" s="290"/>
    </row>
    <row r="141" spans="2:4" ht="18.75" hidden="1">
      <c r="B141" s="290"/>
      <c r="C141" s="290"/>
      <c r="D141" s="290"/>
    </row>
    <row r="142" spans="2:4" ht="18.75" hidden="1">
      <c r="B142" s="290"/>
      <c r="C142" s="290"/>
      <c r="D142" s="290"/>
    </row>
    <row r="143" spans="2:4" ht="18.75" hidden="1">
      <c r="B143" s="290"/>
      <c r="C143" s="290"/>
      <c r="D143" s="290"/>
    </row>
    <row r="144" spans="2:4" ht="18.75" hidden="1">
      <c r="B144" s="290"/>
      <c r="C144" s="290"/>
      <c r="D144" s="290"/>
    </row>
    <row r="145" spans="2:4" ht="18.75" hidden="1">
      <c r="B145" s="290"/>
      <c r="C145" s="290"/>
      <c r="D145" s="290"/>
    </row>
    <row r="146" spans="2:4" ht="18.75" hidden="1">
      <c r="B146" s="290"/>
      <c r="C146" s="290"/>
      <c r="D146" s="290"/>
    </row>
    <row r="147" spans="2:4" ht="18.75" hidden="1">
      <c r="B147" s="290"/>
      <c r="C147" s="290"/>
      <c r="D147" s="290"/>
    </row>
    <row r="148" spans="2:4" ht="18.75" hidden="1">
      <c r="B148" s="290"/>
      <c r="C148" s="290"/>
      <c r="D148" s="290"/>
    </row>
    <row r="149" spans="2:4" ht="18.75" hidden="1">
      <c r="B149" s="290"/>
      <c r="C149" s="290"/>
      <c r="D149" s="290"/>
    </row>
    <row r="150" spans="2:4" ht="18.75" hidden="1">
      <c r="B150" s="290"/>
      <c r="C150" s="290"/>
      <c r="D150" s="290"/>
    </row>
    <row r="151" spans="2:4" ht="18.75" hidden="1">
      <c r="B151" s="290"/>
      <c r="C151" s="290"/>
      <c r="D151" s="290"/>
    </row>
    <row r="152" spans="2:4" ht="18.75" hidden="1">
      <c r="B152" s="290"/>
      <c r="C152" s="290"/>
      <c r="D152" s="290"/>
    </row>
    <row r="153" spans="2:4" ht="18.75" hidden="1">
      <c r="B153" s="290"/>
      <c r="C153" s="290"/>
      <c r="D153" s="290"/>
    </row>
    <row r="154" spans="2:4" ht="18.75" hidden="1">
      <c r="B154" s="290"/>
      <c r="C154" s="290"/>
      <c r="D154" s="290"/>
    </row>
    <row r="155" spans="2:4" ht="18.75" hidden="1">
      <c r="B155" s="290"/>
      <c r="C155" s="290"/>
      <c r="D155" s="290"/>
    </row>
    <row r="156" spans="2:4" ht="18.75" hidden="1">
      <c r="B156" s="290"/>
      <c r="C156" s="290"/>
      <c r="D156" s="290"/>
    </row>
    <row r="157" spans="2:4" ht="18.75" hidden="1">
      <c r="B157" s="290"/>
      <c r="C157" s="290"/>
      <c r="D157" s="290"/>
    </row>
    <row r="158" spans="2:4" ht="18.75" hidden="1">
      <c r="B158" s="290"/>
      <c r="C158" s="290"/>
      <c r="D158" s="290"/>
    </row>
    <row r="159" spans="2:4" ht="18.75" hidden="1">
      <c r="B159" s="290"/>
      <c r="C159" s="290"/>
      <c r="D159" s="290"/>
    </row>
    <row r="160" spans="2:4" ht="18.75" hidden="1">
      <c r="B160" s="290"/>
      <c r="C160" s="290"/>
      <c r="D160" s="290"/>
    </row>
    <row r="161" spans="2:4" ht="18.75" hidden="1">
      <c r="B161" s="290"/>
      <c r="C161" s="290"/>
      <c r="D161" s="290"/>
    </row>
    <row r="162" spans="2:4" ht="18.75" hidden="1">
      <c r="B162" s="290"/>
      <c r="C162" s="290"/>
      <c r="D162" s="290"/>
    </row>
    <row r="163" spans="2:4" ht="18.75" hidden="1">
      <c r="B163" s="290"/>
      <c r="C163" s="290"/>
      <c r="D163" s="290"/>
    </row>
    <row r="164" spans="2:4" ht="18.75" hidden="1">
      <c r="B164" s="290"/>
      <c r="C164" s="290"/>
      <c r="D164" s="290"/>
    </row>
    <row r="165" spans="2:4" ht="18.75" hidden="1">
      <c r="B165" s="290"/>
      <c r="C165" s="290"/>
      <c r="D165" s="290"/>
    </row>
    <row r="166" spans="2:4" ht="18.75" hidden="1">
      <c r="B166" s="290"/>
      <c r="C166" s="290"/>
      <c r="D166" s="290"/>
    </row>
    <row r="167" spans="2:4" ht="18.75" hidden="1">
      <c r="B167" s="290"/>
      <c r="C167" s="290"/>
      <c r="D167" s="290"/>
    </row>
    <row r="168" spans="2:4" ht="18.75" hidden="1">
      <c r="B168" s="290"/>
      <c r="C168" s="290"/>
      <c r="D168" s="290"/>
    </row>
    <row r="169" spans="2:4" ht="18.75" hidden="1">
      <c r="B169" s="290"/>
      <c r="C169" s="290"/>
      <c r="D169" s="290"/>
    </row>
    <row r="170" spans="2:4" ht="18.75" hidden="1">
      <c r="B170" s="290"/>
      <c r="C170" s="290"/>
      <c r="D170" s="290"/>
    </row>
    <row r="171" spans="2:4" ht="18.75" hidden="1">
      <c r="B171" s="290"/>
      <c r="C171" s="290"/>
      <c r="D171" s="290"/>
    </row>
    <row r="172" spans="2:4" ht="18.75" hidden="1">
      <c r="B172" s="290"/>
      <c r="C172" s="290"/>
      <c r="D172" s="290"/>
    </row>
    <row r="173" spans="2:4" ht="18.75" hidden="1">
      <c r="B173" s="290"/>
      <c r="C173" s="290"/>
      <c r="D173" s="290"/>
    </row>
    <row r="174" spans="2:4" ht="18.75" hidden="1">
      <c r="B174" s="290"/>
      <c r="C174" s="290"/>
      <c r="D174" s="290"/>
    </row>
    <row r="175" spans="2:4" ht="18.75" hidden="1">
      <c r="B175" s="290"/>
      <c r="C175" s="290"/>
      <c r="D175" s="290"/>
    </row>
    <row r="176" spans="2:4" ht="18.75" hidden="1">
      <c r="B176" s="290"/>
      <c r="C176" s="290"/>
      <c r="D176" s="290"/>
    </row>
    <row r="177" spans="2:4" ht="18.75" hidden="1">
      <c r="B177" s="290"/>
      <c r="C177" s="290"/>
      <c r="D177" s="290"/>
    </row>
    <row r="178" spans="2:4" ht="18.75" hidden="1">
      <c r="B178" s="290"/>
      <c r="C178" s="290"/>
      <c r="D178" s="290"/>
    </row>
    <row r="179" spans="2:4" ht="18.75" hidden="1">
      <c r="B179" s="290"/>
      <c r="C179" s="290"/>
      <c r="D179" s="290"/>
    </row>
    <row r="180" spans="2:4" ht="18.75" hidden="1">
      <c r="B180" s="290"/>
      <c r="C180" s="290"/>
      <c r="D180" s="290"/>
    </row>
    <row r="181" spans="2:4" ht="18.75" hidden="1">
      <c r="B181" s="290"/>
      <c r="C181" s="290"/>
      <c r="D181" s="290"/>
    </row>
    <row r="182" spans="2:4" ht="18.75" hidden="1">
      <c r="B182" s="290"/>
      <c r="C182" s="290"/>
      <c r="D182" s="290"/>
    </row>
    <row r="183" spans="2:4" ht="18.75" hidden="1">
      <c r="B183" s="290"/>
      <c r="C183" s="290"/>
      <c r="D183" s="290"/>
    </row>
    <row r="184" spans="2:4" ht="18.75" hidden="1">
      <c r="B184" s="290"/>
      <c r="C184" s="290"/>
      <c r="D184" s="290"/>
    </row>
    <row r="185" spans="2:4" ht="18.75" hidden="1">
      <c r="B185" s="290"/>
      <c r="C185" s="290"/>
      <c r="D185" s="290"/>
    </row>
    <row r="186" spans="2:4" ht="18.75" hidden="1">
      <c r="B186" s="290"/>
      <c r="C186" s="290"/>
      <c r="D186" s="290"/>
    </row>
    <row r="187" spans="2:4" ht="18.75" hidden="1">
      <c r="B187" s="290"/>
      <c r="C187" s="290"/>
      <c r="D187" s="290"/>
    </row>
    <row r="188" spans="2:4" ht="18.75" hidden="1">
      <c r="B188" s="290"/>
      <c r="C188" s="290"/>
      <c r="D188" s="290"/>
    </row>
    <row r="189" spans="2:4" ht="18.75" hidden="1">
      <c r="B189" s="290"/>
      <c r="C189" s="290"/>
      <c r="D189" s="290"/>
    </row>
    <row r="190" spans="2:4" ht="18.75" hidden="1">
      <c r="B190" s="290"/>
      <c r="C190" s="290"/>
      <c r="D190" s="290"/>
    </row>
    <row r="191" spans="2:4" ht="18.75" hidden="1">
      <c r="B191" s="290"/>
      <c r="C191" s="290"/>
      <c r="D191" s="290"/>
    </row>
    <row r="192" spans="2:4" ht="18.75" hidden="1">
      <c r="B192" s="290"/>
      <c r="C192" s="290"/>
      <c r="D192" s="290"/>
    </row>
    <row r="193" spans="2:4" ht="18.75" hidden="1">
      <c r="B193" s="290"/>
      <c r="C193" s="290"/>
      <c r="D193" s="290"/>
    </row>
    <row r="194" spans="2:4" ht="18.75" hidden="1">
      <c r="B194" s="290"/>
      <c r="C194" s="290"/>
      <c r="D194" s="290"/>
    </row>
    <row r="195" spans="2:4" ht="18.75" hidden="1">
      <c r="B195" s="290"/>
      <c r="C195" s="290"/>
      <c r="D195" s="290"/>
    </row>
    <row r="196" spans="2:4" ht="18.75" hidden="1">
      <c r="B196" s="290"/>
      <c r="C196" s="290"/>
      <c r="D196" s="290"/>
    </row>
    <row r="197" spans="2:4" ht="18.75" hidden="1">
      <c r="B197" s="290"/>
      <c r="C197" s="290"/>
      <c r="D197" s="290"/>
    </row>
    <row r="198" spans="2:4" ht="18.75" hidden="1">
      <c r="B198" s="290"/>
      <c r="C198" s="290"/>
      <c r="D198" s="290"/>
    </row>
    <row r="199" spans="2:4" ht="18.75" hidden="1">
      <c r="B199" s="290"/>
      <c r="C199" s="290"/>
      <c r="D199" s="290"/>
    </row>
    <row r="200" spans="2:4" ht="18.75" hidden="1">
      <c r="B200" s="290"/>
      <c r="C200" s="290"/>
      <c r="D200" s="290"/>
    </row>
    <row r="201" spans="2:4" ht="18.75" hidden="1">
      <c r="B201" s="290"/>
      <c r="C201" s="290"/>
      <c r="D201" s="290"/>
    </row>
    <row r="202" spans="2:4" ht="18.75" hidden="1">
      <c r="B202" s="290"/>
      <c r="C202" s="290"/>
      <c r="D202" s="290"/>
    </row>
    <row r="203" spans="2:4" ht="18.75" hidden="1">
      <c r="B203" s="290"/>
      <c r="C203" s="290"/>
      <c r="D203" s="290"/>
    </row>
    <row r="204" spans="2:4" ht="18.75" hidden="1">
      <c r="B204" s="290"/>
      <c r="C204" s="290"/>
      <c r="D204" s="290"/>
    </row>
    <row r="205" spans="2:4" ht="18.75" hidden="1">
      <c r="B205" s="290"/>
      <c r="C205" s="290"/>
      <c r="D205" s="290"/>
    </row>
    <row r="206" spans="2:4" ht="18.75" hidden="1">
      <c r="B206" s="290"/>
      <c r="C206" s="290"/>
      <c r="D206" s="290"/>
    </row>
    <row r="207" spans="2:4" ht="18.75" hidden="1">
      <c r="B207" s="290"/>
      <c r="C207" s="290"/>
      <c r="D207" s="290"/>
    </row>
    <row r="208" spans="2:4" ht="18.75" hidden="1">
      <c r="B208" s="290"/>
      <c r="C208" s="290"/>
      <c r="D208" s="290"/>
    </row>
    <row r="209" spans="2:4" ht="18.75" hidden="1">
      <c r="B209" s="290"/>
      <c r="C209" s="290"/>
      <c r="D209" s="290"/>
    </row>
    <row r="210" spans="2:4" ht="18.75" hidden="1">
      <c r="B210" s="290"/>
      <c r="C210" s="290"/>
      <c r="D210" s="290"/>
    </row>
    <row r="211" spans="2:4" ht="18.75" hidden="1">
      <c r="B211" s="290"/>
      <c r="C211" s="290"/>
      <c r="D211" s="290"/>
    </row>
    <row r="212" spans="2:4" ht="18.75" hidden="1">
      <c r="B212" s="290"/>
      <c r="C212" s="290"/>
      <c r="D212" s="290"/>
    </row>
    <row r="213" spans="2:4" ht="18.75" hidden="1">
      <c r="B213" s="290"/>
      <c r="C213" s="290"/>
      <c r="D213" s="290"/>
    </row>
    <row r="214" spans="2:4" ht="18.75" hidden="1">
      <c r="B214" s="290"/>
      <c r="C214" s="290"/>
      <c r="D214" s="290"/>
    </row>
    <row r="215" spans="2:4" ht="18.75" hidden="1">
      <c r="B215" s="290"/>
      <c r="C215" s="290"/>
      <c r="D215" s="290"/>
    </row>
    <row r="216" spans="2:4" ht="18.75" hidden="1">
      <c r="B216" s="290"/>
      <c r="C216" s="290"/>
      <c r="D216" s="290"/>
    </row>
    <row r="217" spans="2:4" ht="18.75" hidden="1">
      <c r="B217" s="290"/>
      <c r="C217" s="290"/>
      <c r="D217" s="290"/>
    </row>
    <row r="218" spans="2:4" ht="18.75" hidden="1">
      <c r="B218" s="290"/>
      <c r="C218" s="290"/>
      <c r="D218" s="290"/>
    </row>
    <row r="219" spans="2:4" ht="18.75" hidden="1">
      <c r="B219" s="290"/>
      <c r="C219" s="290"/>
      <c r="D219" s="290"/>
    </row>
    <row r="220" spans="2:4" ht="18.75" hidden="1">
      <c r="B220" s="290"/>
      <c r="C220" s="290"/>
      <c r="D220" s="290"/>
    </row>
    <row r="221" spans="2:4" ht="18.75" hidden="1">
      <c r="B221" s="290"/>
      <c r="C221" s="290"/>
      <c r="D221" s="290"/>
    </row>
    <row r="222" spans="2:4" ht="18.75" hidden="1">
      <c r="B222" s="290"/>
      <c r="C222" s="290"/>
      <c r="D222" s="290"/>
    </row>
    <row r="223" spans="2:4" ht="18.75" hidden="1">
      <c r="B223" s="290"/>
      <c r="C223" s="290"/>
      <c r="D223" s="290"/>
    </row>
    <row r="224" spans="2:4" ht="18.75" hidden="1">
      <c r="B224" s="290"/>
      <c r="C224" s="290"/>
      <c r="D224" s="290"/>
    </row>
    <row r="225" spans="2:4" ht="18.75" hidden="1">
      <c r="B225" s="290"/>
      <c r="C225" s="290"/>
      <c r="D225" s="290"/>
    </row>
    <row r="226" spans="2:4" ht="18.75" hidden="1">
      <c r="B226" s="290"/>
      <c r="C226" s="290"/>
      <c r="D226" s="290"/>
    </row>
    <row r="227" spans="2:4" ht="18.75" hidden="1">
      <c r="B227" s="290"/>
      <c r="C227" s="290"/>
      <c r="D227" s="290"/>
    </row>
    <row r="228" spans="2:4" ht="18.75" hidden="1">
      <c r="B228" s="290"/>
      <c r="C228" s="290"/>
      <c r="D228" s="290"/>
    </row>
    <row r="229" spans="2:4" ht="18.75" hidden="1">
      <c r="B229" s="290"/>
      <c r="C229" s="290"/>
      <c r="D229" s="290"/>
    </row>
    <row r="230" spans="2:4" ht="18.75" hidden="1">
      <c r="B230" s="290"/>
      <c r="C230" s="290"/>
      <c r="D230" s="290"/>
    </row>
    <row r="231" spans="2:4" ht="18.75" hidden="1">
      <c r="B231" s="290"/>
      <c r="C231" s="290"/>
      <c r="D231" s="290"/>
    </row>
    <row r="232" spans="2:4" ht="18.75" hidden="1">
      <c r="B232" s="290"/>
      <c r="C232" s="290"/>
      <c r="D232" s="290"/>
    </row>
    <row r="233" spans="2:4" ht="18.75" hidden="1">
      <c r="B233" s="290"/>
      <c r="C233" s="290"/>
      <c r="D233" s="290"/>
    </row>
    <row r="234" spans="2:4" ht="18.75" hidden="1">
      <c r="B234" s="290"/>
      <c r="C234" s="290"/>
      <c r="D234" s="290"/>
    </row>
    <row r="235" spans="2:4" ht="18.75" hidden="1">
      <c r="B235" s="290"/>
      <c r="C235" s="290"/>
      <c r="D235" s="290"/>
    </row>
    <row r="236" spans="2:4" ht="18.75" hidden="1">
      <c r="B236" s="290"/>
      <c r="C236" s="290"/>
      <c r="D236" s="290"/>
    </row>
    <row r="237" spans="2:4" ht="18.75" hidden="1">
      <c r="B237" s="290"/>
      <c r="C237" s="290"/>
      <c r="D237" s="290"/>
    </row>
    <row r="238" spans="2:4" ht="18.75" hidden="1">
      <c r="B238" s="290"/>
      <c r="C238" s="290"/>
      <c r="D238" s="290"/>
    </row>
    <row r="239" spans="2:4" ht="18.75" hidden="1">
      <c r="B239" s="290"/>
      <c r="C239" s="290"/>
      <c r="D239" s="290"/>
    </row>
    <row r="240" spans="2:4" ht="18.75" hidden="1">
      <c r="B240" s="290"/>
      <c r="C240" s="290"/>
      <c r="D240" s="290"/>
    </row>
    <row r="241" spans="2:4" ht="18.75" hidden="1">
      <c r="B241" s="290"/>
      <c r="C241" s="290"/>
      <c r="D241" s="290"/>
    </row>
    <row r="242" spans="2:4" ht="18.75" hidden="1">
      <c r="B242" s="290"/>
      <c r="C242" s="290"/>
      <c r="D242" s="290"/>
    </row>
    <row r="243" spans="2:4" ht="18.75" hidden="1">
      <c r="B243" s="290"/>
      <c r="C243" s="290"/>
      <c r="D243" s="290"/>
    </row>
    <row r="244" spans="2:4" ht="18.75" hidden="1">
      <c r="B244" s="290"/>
      <c r="C244" s="290"/>
      <c r="D244" s="290"/>
    </row>
    <row r="245" spans="2:4" ht="18.75" hidden="1">
      <c r="B245" s="290"/>
      <c r="C245" s="290"/>
      <c r="D245" s="290"/>
    </row>
    <row r="246" spans="2:4" ht="18.75" hidden="1">
      <c r="B246" s="290"/>
      <c r="C246" s="290"/>
      <c r="D246" s="290"/>
    </row>
    <row r="247" spans="2:4" ht="18.75" hidden="1">
      <c r="B247" s="290"/>
      <c r="C247" s="290"/>
      <c r="D247" s="290"/>
    </row>
    <row r="248" spans="2:4" ht="18.75" hidden="1">
      <c r="B248" s="290"/>
      <c r="C248" s="290"/>
      <c r="D248" s="290"/>
    </row>
    <row r="249" spans="2:4" ht="18.75" hidden="1">
      <c r="B249" s="290"/>
      <c r="C249" s="290"/>
      <c r="D249" s="290"/>
    </row>
    <row r="250" spans="2:4" ht="18.75" hidden="1">
      <c r="B250" s="290"/>
      <c r="C250" s="290"/>
      <c r="D250" s="290"/>
    </row>
    <row r="251" spans="2:4" ht="18.75" hidden="1">
      <c r="B251" s="290"/>
      <c r="C251" s="290"/>
      <c r="D251" s="290"/>
    </row>
    <row r="252" spans="2:4" ht="18.75" hidden="1">
      <c r="B252" s="290"/>
      <c r="C252" s="290"/>
      <c r="D252" s="290"/>
    </row>
    <row r="253" spans="2:4" ht="18.75" hidden="1">
      <c r="B253" s="290"/>
      <c r="C253" s="290"/>
      <c r="D253" s="290"/>
    </row>
    <row r="254" spans="2:4" ht="18.75" hidden="1">
      <c r="B254" s="290"/>
      <c r="C254" s="290"/>
      <c r="D254" s="290"/>
    </row>
    <row r="255" spans="2:4" ht="18.75" hidden="1">
      <c r="B255" s="290"/>
      <c r="C255" s="290"/>
      <c r="D255" s="290"/>
    </row>
    <row r="256" spans="2:4" ht="18.75" hidden="1">
      <c r="B256" s="290"/>
      <c r="C256" s="290"/>
      <c r="D256" s="290"/>
    </row>
    <row r="257" spans="2:4" ht="18.75" hidden="1">
      <c r="B257" s="290"/>
      <c r="C257" s="290"/>
      <c r="D257" s="290"/>
    </row>
    <row r="258" spans="2:4" ht="18.75" hidden="1">
      <c r="B258" s="290"/>
      <c r="C258" s="290"/>
      <c r="D258" s="290"/>
    </row>
    <row r="259" spans="2:4" ht="18.75" hidden="1">
      <c r="B259" s="290"/>
      <c r="C259" s="290"/>
      <c r="D259" s="290"/>
    </row>
    <row r="260" spans="2:4" ht="18.75" hidden="1">
      <c r="B260" s="290"/>
      <c r="C260" s="290"/>
      <c r="D260" s="290"/>
    </row>
    <row r="261" spans="2:4" ht="18.75" hidden="1">
      <c r="B261" s="290"/>
      <c r="C261" s="290"/>
      <c r="D261" s="290"/>
    </row>
    <row r="262" spans="2:4" ht="18.75" hidden="1">
      <c r="B262" s="290"/>
      <c r="C262" s="290"/>
      <c r="D262" s="290"/>
    </row>
    <row r="263" spans="2:4" ht="18.75" hidden="1">
      <c r="B263" s="290"/>
      <c r="C263" s="290"/>
      <c r="D263" s="290"/>
    </row>
    <row r="264" spans="2:4" ht="18.75" hidden="1">
      <c r="B264" s="290"/>
      <c r="C264" s="290"/>
      <c r="D264" s="290"/>
    </row>
    <row r="265" spans="2:4" ht="18.75" hidden="1">
      <c r="B265" s="290"/>
      <c r="C265" s="290"/>
      <c r="D265" s="290"/>
    </row>
    <row r="266" spans="2:4" ht="18.75" hidden="1">
      <c r="B266" s="290"/>
      <c r="C266" s="290"/>
      <c r="D266" s="290"/>
    </row>
    <row r="267" spans="2:4" ht="18.75" hidden="1">
      <c r="B267" s="290"/>
      <c r="C267" s="290"/>
      <c r="D267" s="290"/>
    </row>
    <row r="268" spans="2:4" ht="18.75" hidden="1">
      <c r="B268" s="290"/>
      <c r="C268" s="290"/>
      <c r="D268" s="290"/>
    </row>
    <row r="269" spans="2:4" ht="18.75" hidden="1">
      <c r="B269" s="290"/>
      <c r="C269" s="290"/>
      <c r="D269" s="290"/>
    </row>
    <row r="270" spans="2:4" ht="18.75" hidden="1">
      <c r="B270" s="290"/>
      <c r="C270" s="290"/>
      <c r="D270" s="290"/>
    </row>
    <row r="271" spans="2:4" ht="18.75" hidden="1">
      <c r="B271" s="290"/>
      <c r="C271" s="290"/>
      <c r="D271" s="290"/>
    </row>
    <row r="272" spans="2:4" ht="18.75" hidden="1">
      <c r="B272" s="290"/>
      <c r="C272" s="290"/>
      <c r="D272" s="290"/>
    </row>
    <row r="273" spans="2:4" ht="18.75" hidden="1">
      <c r="B273" s="290"/>
      <c r="C273" s="290"/>
      <c r="D273" s="290"/>
    </row>
    <row r="274" spans="2:4" ht="18.75" hidden="1">
      <c r="B274" s="290"/>
      <c r="C274" s="290"/>
      <c r="D274" s="290"/>
    </row>
    <row r="275" spans="2:4" ht="18.75" hidden="1">
      <c r="B275" s="290"/>
      <c r="C275" s="290"/>
      <c r="D275" s="290"/>
    </row>
    <row r="276" spans="2:4" ht="18.75" hidden="1">
      <c r="B276" s="290"/>
      <c r="C276" s="290"/>
      <c r="D276" s="290"/>
    </row>
    <row r="277" spans="2:4" ht="18.75" hidden="1">
      <c r="B277" s="290"/>
      <c r="C277" s="290"/>
      <c r="D277" s="290"/>
    </row>
    <row r="278" spans="2:4" ht="18.75" hidden="1">
      <c r="B278" s="290"/>
      <c r="C278" s="290"/>
      <c r="D278" s="290"/>
    </row>
    <row r="279" spans="2:4" ht="18.75" hidden="1">
      <c r="B279" s="290"/>
      <c r="C279" s="290"/>
      <c r="D279" s="290"/>
    </row>
    <row r="280" spans="2:4" ht="18.75" hidden="1">
      <c r="B280" s="290"/>
      <c r="C280" s="290"/>
      <c r="D280" s="290"/>
    </row>
    <row r="281" spans="2:4" ht="18.75" hidden="1">
      <c r="B281" s="290"/>
      <c r="C281" s="290"/>
      <c r="D281" s="290"/>
    </row>
    <row r="282" spans="2:4" ht="18.75" hidden="1">
      <c r="B282" s="290"/>
      <c r="C282" s="290"/>
      <c r="D282" s="290"/>
    </row>
    <row r="283" spans="2:4" ht="18.75" hidden="1">
      <c r="B283" s="290"/>
      <c r="C283" s="290"/>
      <c r="D283" s="290"/>
    </row>
    <row r="284" spans="2:4" ht="18.75" hidden="1">
      <c r="B284" s="290"/>
      <c r="C284" s="290"/>
      <c r="D284" s="290"/>
    </row>
    <row r="285" spans="2:4" ht="18.75" hidden="1">
      <c r="B285" s="290"/>
      <c r="C285" s="290"/>
      <c r="D285" s="290"/>
    </row>
    <row r="286" spans="2:4" ht="18.75" hidden="1">
      <c r="B286" s="290"/>
      <c r="C286" s="290"/>
      <c r="D286" s="290"/>
    </row>
    <row r="287" spans="2:4" ht="18.75" hidden="1">
      <c r="B287" s="290"/>
      <c r="C287" s="290"/>
      <c r="D287" s="290"/>
    </row>
    <row r="288" spans="2:4" ht="18.75" hidden="1">
      <c r="B288" s="290"/>
      <c r="C288" s="290"/>
      <c r="D288" s="290"/>
    </row>
    <row r="289" spans="2:4" ht="18.75" hidden="1">
      <c r="B289" s="290"/>
      <c r="C289" s="290"/>
      <c r="D289" s="290"/>
    </row>
    <row r="290" spans="2:4" ht="18.75" hidden="1">
      <c r="B290" s="290"/>
      <c r="C290" s="290"/>
      <c r="D290" s="290"/>
    </row>
    <row r="291" spans="2:4" ht="18.75" hidden="1">
      <c r="B291" s="290"/>
      <c r="C291" s="290"/>
      <c r="D291" s="290"/>
    </row>
    <row r="292" spans="2:4" ht="18.75" hidden="1">
      <c r="B292" s="290"/>
      <c r="C292" s="290"/>
      <c r="D292" s="290"/>
    </row>
    <row r="293" spans="2:4" ht="18.75" hidden="1">
      <c r="B293" s="290"/>
      <c r="C293" s="290"/>
      <c r="D293" s="290"/>
    </row>
    <row r="294" spans="2:4" ht="18.75" hidden="1">
      <c r="B294" s="290"/>
      <c r="C294" s="290"/>
      <c r="D294" s="290"/>
    </row>
    <row r="295" spans="2:4" ht="18.75" hidden="1">
      <c r="B295" s="290"/>
      <c r="C295" s="290"/>
      <c r="D295" s="290"/>
    </row>
    <row r="296" spans="2:4" ht="18.75" hidden="1">
      <c r="B296" s="290"/>
      <c r="C296" s="290"/>
      <c r="D296" s="290"/>
    </row>
    <row r="297" spans="2:4" ht="18.75" hidden="1">
      <c r="B297" s="290"/>
      <c r="C297" s="290"/>
      <c r="D297" s="290"/>
    </row>
    <row r="298" spans="2:4" ht="18.75" hidden="1">
      <c r="B298" s="290"/>
      <c r="C298" s="290"/>
      <c r="D298" s="290"/>
    </row>
    <row r="299" spans="2:4" ht="18.75" hidden="1">
      <c r="B299" s="290"/>
      <c r="C299" s="290"/>
      <c r="D299" s="290"/>
    </row>
    <row r="300" spans="2:4" ht="18.75" hidden="1">
      <c r="B300" s="290"/>
      <c r="C300" s="290"/>
      <c r="D300" s="290"/>
    </row>
    <row r="301" spans="2:4" ht="18.75" hidden="1">
      <c r="B301" s="290"/>
      <c r="C301" s="290"/>
      <c r="D301" s="290"/>
    </row>
    <row r="302" spans="2:4" ht="18.75" hidden="1">
      <c r="B302" s="290"/>
      <c r="C302" s="290"/>
      <c r="D302" s="290"/>
    </row>
    <row r="303" spans="2:4" ht="18.75" hidden="1">
      <c r="B303" s="290"/>
      <c r="C303" s="290"/>
      <c r="D303" s="290"/>
    </row>
    <row r="304" spans="2:4" ht="18.75" hidden="1">
      <c r="B304" s="290"/>
      <c r="C304" s="290"/>
      <c r="D304" s="290"/>
    </row>
    <row r="305" spans="2:4" ht="18.75" hidden="1">
      <c r="B305" s="290"/>
      <c r="C305" s="290"/>
      <c r="D305" s="290"/>
    </row>
    <row r="306" spans="2:4" ht="18.75" hidden="1">
      <c r="B306" s="290"/>
      <c r="C306" s="290"/>
      <c r="D306" s="290"/>
    </row>
    <row r="307" spans="2:4" ht="18.75" hidden="1">
      <c r="B307" s="290"/>
      <c r="C307" s="290"/>
      <c r="D307" s="290"/>
    </row>
    <row r="308" spans="2:4" ht="18.75" hidden="1">
      <c r="B308" s="290"/>
      <c r="C308" s="290"/>
      <c r="D308" s="290"/>
    </row>
    <row r="309" spans="2:4" ht="18.75" hidden="1">
      <c r="B309" s="290"/>
      <c r="C309" s="290"/>
      <c r="D309" s="290"/>
    </row>
    <row r="310" spans="2:4" ht="18.75" hidden="1">
      <c r="B310" s="290"/>
      <c r="C310" s="290"/>
      <c r="D310" s="290"/>
    </row>
    <row r="311" spans="2:4" ht="18.75" hidden="1">
      <c r="B311" s="290"/>
      <c r="C311" s="290"/>
      <c r="D311" s="290"/>
    </row>
    <row r="312" spans="2:4" ht="18.75" hidden="1">
      <c r="B312" s="290"/>
      <c r="C312" s="290"/>
      <c r="D312" s="290"/>
    </row>
    <row r="313" spans="2:4" ht="18.75" hidden="1">
      <c r="B313" s="290"/>
      <c r="C313" s="290"/>
      <c r="D313" s="290"/>
    </row>
    <row r="314" spans="2:4" ht="18.75" hidden="1">
      <c r="B314" s="290"/>
      <c r="C314" s="290"/>
      <c r="D314" s="290"/>
    </row>
    <row r="315" spans="2:4" ht="18.75" hidden="1">
      <c r="B315" s="290"/>
      <c r="C315" s="290"/>
      <c r="D315" s="290"/>
    </row>
    <row r="316" spans="2:4" ht="18.75" hidden="1">
      <c r="B316" s="290"/>
      <c r="C316" s="290"/>
      <c r="D316" s="290"/>
    </row>
    <row r="317" spans="2:4" ht="18.75" hidden="1">
      <c r="B317" s="290"/>
      <c r="C317" s="290"/>
      <c r="D317" s="290"/>
    </row>
    <row r="318" spans="2:4" ht="18.75" hidden="1">
      <c r="B318" s="290"/>
      <c r="C318" s="290"/>
      <c r="D318" s="290"/>
    </row>
  </sheetData>
  <mergeCells count="22">
    <mergeCell ref="C89:D89"/>
    <mergeCell ref="B105:D105"/>
    <mergeCell ref="B106:D106"/>
    <mergeCell ref="B108:D108"/>
    <mergeCell ref="B58:D58"/>
    <mergeCell ref="B61:D61"/>
    <mergeCell ref="C65:D65"/>
    <mergeCell ref="B81:D81"/>
    <mergeCell ref="B82:D82"/>
    <mergeCell ref="B85:D85"/>
    <mergeCell ref="B57:D57"/>
    <mergeCell ref="B2:D2"/>
    <mergeCell ref="B3:D3"/>
    <mergeCell ref="B5:D5"/>
    <mergeCell ref="B6:D6"/>
    <mergeCell ref="B8:D9"/>
    <mergeCell ref="B12:D12"/>
    <mergeCell ref="C17:D17"/>
    <mergeCell ref="B33:D33"/>
    <mergeCell ref="B34:D34"/>
    <mergeCell ref="B37:D37"/>
    <mergeCell ref="C41:D41"/>
  </mergeCells>
  <hyperlinks>
    <hyperlink ref="B6" r:id="rId1" xr:uid="{D00DDD15-478E-45D3-B64C-E4161914F65F}"/>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A13D3-2BDA-4E65-9D56-70751F144A09}">
  <sheetPr>
    <tabColor theme="8" tint="-0.249977111117893"/>
  </sheetPr>
  <dimension ref="A1:U282"/>
  <sheetViews>
    <sheetView showGridLines="0" topLeftCell="A8" zoomScale="115" zoomScaleNormal="115" workbookViewId="0">
      <selection activeCell="J275" sqref="J275"/>
    </sheetView>
  </sheetViews>
  <sheetFormatPr defaultColWidth="0" defaultRowHeight="15" customHeight="1" zeroHeight="1"/>
  <cols>
    <col min="1" max="1" width="5" style="3" customWidth="1"/>
    <col min="2" max="2" width="24.5703125" style="3" bestFit="1" customWidth="1"/>
    <col min="3" max="3" width="36.5703125" style="3" customWidth="1"/>
    <col min="4" max="8" width="11.42578125" style="3" customWidth="1"/>
    <col min="9" max="9" width="6.7109375" style="3" customWidth="1"/>
    <col min="10" max="18" width="11.42578125" style="3" customWidth="1"/>
    <col min="19" max="21" width="0" style="3" hidden="1" customWidth="1"/>
    <col min="22" max="16384" width="11.42578125" style="3" hidden="1"/>
  </cols>
  <sheetData>
    <row r="1" spans="2:18"/>
    <row r="2" spans="2:18" ht="36">
      <c r="B2" s="452" t="s">
        <v>254</v>
      </c>
      <c r="C2" s="452"/>
      <c r="D2" s="452"/>
      <c r="E2" s="452"/>
      <c r="F2" s="452"/>
      <c r="G2" s="452"/>
      <c r="H2" s="452"/>
      <c r="I2" s="452"/>
      <c r="J2" s="452"/>
      <c r="K2" s="452"/>
      <c r="L2" s="452"/>
      <c r="M2" s="452"/>
      <c r="N2" s="452"/>
      <c r="O2" s="452"/>
      <c r="P2" s="452"/>
      <c r="Q2" s="452"/>
      <c r="R2" s="452"/>
    </row>
    <row r="3" spans="2:18"/>
    <row r="4" spans="2:18" ht="28.5">
      <c r="B4" s="453" t="s">
        <v>255</v>
      </c>
      <c r="C4" s="453"/>
      <c r="D4" s="453"/>
      <c r="E4" s="453"/>
      <c r="F4" s="453"/>
      <c r="G4" s="453"/>
      <c r="H4" s="453"/>
      <c r="I4" s="453"/>
      <c r="J4" s="453"/>
      <c r="K4" s="453"/>
      <c r="L4" s="453"/>
      <c r="M4" s="453"/>
      <c r="N4" s="453"/>
      <c r="O4" s="453"/>
      <c r="P4" s="453"/>
      <c r="Q4" s="453"/>
      <c r="R4" s="453"/>
    </row>
    <row r="5" spans="2:18"/>
    <row r="6" spans="2:18" ht="15.75" thickBot="1"/>
    <row r="7" spans="2:18" ht="21.75" thickBot="1">
      <c r="B7" s="454" t="s">
        <v>256</v>
      </c>
      <c r="C7" s="454"/>
      <c r="D7" s="454"/>
      <c r="E7" s="454"/>
    </row>
    <row r="8" spans="2:18">
      <c r="B8" s="4"/>
      <c r="C8" s="5">
        <v>2024</v>
      </c>
      <c r="D8" s="6">
        <v>2025</v>
      </c>
      <c r="E8" s="7">
        <v>2026</v>
      </c>
    </row>
    <row r="9" spans="2:18">
      <c r="B9" s="8" t="s">
        <v>6</v>
      </c>
      <c r="C9" s="297">
        <v>1239</v>
      </c>
      <c r="D9" s="298">
        <v>1231</v>
      </c>
      <c r="E9" s="299">
        <v>901</v>
      </c>
    </row>
    <row r="10" spans="2:18">
      <c r="B10" s="8" t="s">
        <v>7</v>
      </c>
      <c r="C10" s="300">
        <v>4534</v>
      </c>
      <c r="D10" s="296">
        <v>2903</v>
      </c>
      <c r="E10" s="301">
        <v>3498</v>
      </c>
    </row>
    <row r="11" spans="2:18">
      <c r="B11" s="8" t="s">
        <v>8</v>
      </c>
      <c r="C11" s="300">
        <v>7895</v>
      </c>
      <c r="D11" s="296">
        <v>8362</v>
      </c>
      <c r="E11" s="301">
        <v>7148</v>
      </c>
    </row>
    <row r="12" spans="2:18">
      <c r="B12" s="8" t="s">
        <v>9</v>
      </c>
      <c r="C12" s="300">
        <v>12468</v>
      </c>
      <c r="D12" s="296">
        <v>7846</v>
      </c>
      <c r="E12" s="301">
        <v>8653</v>
      </c>
    </row>
    <row r="13" spans="2:18">
      <c r="B13" s="8" t="s">
        <v>10</v>
      </c>
      <c r="C13" s="300">
        <v>11758</v>
      </c>
      <c r="D13" s="296">
        <v>10409</v>
      </c>
      <c r="E13" s="301">
        <v>8256</v>
      </c>
    </row>
    <row r="14" spans="2:18">
      <c r="B14" s="8" t="s">
        <v>11</v>
      </c>
      <c r="C14" s="300">
        <v>5101</v>
      </c>
      <c r="D14" s="296">
        <v>4749</v>
      </c>
      <c r="E14" s="301">
        <v>2855</v>
      </c>
    </row>
    <row r="15" spans="2:18">
      <c r="B15" s="8" t="s">
        <v>12</v>
      </c>
      <c r="C15" s="300">
        <v>2865</v>
      </c>
      <c r="D15" s="296">
        <v>3134</v>
      </c>
      <c r="E15" s="301">
        <v>0</v>
      </c>
    </row>
    <row r="16" spans="2:18">
      <c r="B16" s="8" t="s">
        <v>13</v>
      </c>
      <c r="C16" s="300">
        <v>7855</v>
      </c>
      <c r="D16" s="296">
        <v>6070</v>
      </c>
      <c r="E16" s="301">
        <v>0</v>
      </c>
    </row>
    <row r="17" spans="2:19">
      <c r="B17" s="8" t="s">
        <v>14</v>
      </c>
      <c r="C17" s="300">
        <v>12257</v>
      </c>
      <c r="D17" s="296">
        <v>12111</v>
      </c>
      <c r="E17" s="301">
        <v>0</v>
      </c>
    </row>
    <row r="18" spans="2:19">
      <c r="B18" s="8" t="s">
        <v>15</v>
      </c>
      <c r="C18" s="300">
        <v>14379</v>
      </c>
      <c r="D18" s="296">
        <v>11684</v>
      </c>
      <c r="E18" s="301">
        <v>0</v>
      </c>
    </row>
    <row r="19" spans="2:19">
      <c r="B19" s="8" t="s">
        <v>16</v>
      </c>
      <c r="C19" s="300">
        <v>9705</v>
      </c>
      <c r="D19" s="296">
        <v>7953</v>
      </c>
      <c r="E19" s="301">
        <v>0</v>
      </c>
    </row>
    <row r="20" spans="2:19">
      <c r="B20" s="8" t="s">
        <v>17</v>
      </c>
      <c r="C20" s="302">
        <v>1854</v>
      </c>
      <c r="D20" s="303">
        <v>1453</v>
      </c>
      <c r="E20" s="304">
        <v>0</v>
      </c>
    </row>
    <row r="21" spans="2:19">
      <c r="B21" s="10" t="s">
        <v>238</v>
      </c>
      <c r="C21" s="11">
        <f>SUM(C9:C20)</f>
        <v>91910</v>
      </c>
      <c r="D21" s="12">
        <f>SUM(D9:D20)</f>
        <v>77905</v>
      </c>
      <c r="E21" s="13">
        <f>SUM(E9:E20)</f>
        <v>31311</v>
      </c>
    </row>
    <row r="22" spans="2:19">
      <c r="B22" s="455" t="s">
        <v>257</v>
      </c>
      <c r="C22" s="455"/>
      <c r="D22" s="455"/>
      <c r="E22" s="455"/>
      <c r="F22" s="455"/>
      <c r="G22" s="455"/>
      <c r="H22" s="455"/>
    </row>
    <row r="23" spans="2:19" ht="9" customHeight="1">
      <c r="B23" s="14"/>
      <c r="C23" s="14"/>
      <c r="D23" s="14"/>
      <c r="E23" s="14"/>
      <c r="F23" s="14"/>
      <c r="G23" s="14"/>
      <c r="H23" s="14"/>
    </row>
    <row r="24" spans="2:19" ht="48" customHeight="1">
      <c r="B24" s="456" t="s">
        <v>258</v>
      </c>
      <c r="C24" s="456"/>
      <c r="D24" s="456"/>
      <c r="E24" s="456"/>
      <c r="F24" s="456"/>
      <c r="G24" s="456"/>
      <c r="H24" s="456"/>
      <c r="I24" s="456"/>
      <c r="J24" s="456"/>
      <c r="K24" s="456"/>
      <c r="L24" s="456"/>
      <c r="M24" s="456"/>
      <c r="N24" s="456"/>
      <c r="O24" s="456"/>
      <c r="P24" s="456"/>
      <c r="Q24" s="295"/>
    </row>
    <row r="25" spans="2:19"/>
    <row r="26" spans="2:19" ht="21">
      <c r="B26" s="451" t="s">
        <v>259</v>
      </c>
      <c r="C26" s="451"/>
      <c r="D26" s="451"/>
      <c r="E26" s="451"/>
      <c r="F26" s="15"/>
      <c r="H26" s="16"/>
    </row>
    <row r="27" spans="2:19">
      <c r="B27" s="17"/>
      <c r="C27" s="306">
        <v>2024</v>
      </c>
      <c r="D27" s="306">
        <v>2025</v>
      </c>
      <c r="E27" s="306">
        <v>2026</v>
      </c>
      <c r="F27" s="15"/>
      <c r="H27" s="19"/>
      <c r="I27" s="19"/>
      <c r="J27" s="19"/>
      <c r="K27" s="19"/>
      <c r="L27" s="19"/>
      <c r="M27" s="20"/>
      <c r="N27" s="19"/>
      <c r="O27" s="19"/>
      <c r="P27" s="19"/>
      <c r="Q27" s="19"/>
      <c r="R27" s="19"/>
      <c r="S27" s="19"/>
    </row>
    <row r="28" spans="2:19">
      <c r="B28" s="305" t="s">
        <v>6</v>
      </c>
      <c r="C28" s="297">
        <v>205</v>
      </c>
      <c r="D28" s="298">
        <v>1202</v>
      </c>
      <c r="E28" s="299">
        <v>0</v>
      </c>
      <c r="F28" s="22"/>
    </row>
    <row r="29" spans="2:19">
      <c r="B29" s="305" t="s">
        <v>7</v>
      </c>
      <c r="C29" s="300">
        <v>2438</v>
      </c>
      <c r="D29" s="296">
        <v>1162</v>
      </c>
      <c r="E29" s="301">
        <v>372</v>
      </c>
      <c r="F29" s="22"/>
    </row>
    <row r="30" spans="2:19">
      <c r="B30" s="305" t="s">
        <v>8</v>
      </c>
      <c r="C30" s="300">
        <v>6195</v>
      </c>
      <c r="D30" s="296">
        <v>2737</v>
      </c>
      <c r="E30" s="301">
        <v>1038</v>
      </c>
      <c r="F30" s="22"/>
    </row>
    <row r="31" spans="2:19">
      <c r="B31" s="305" t="s">
        <v>9</v>
      </c>
      <c r="C31" s="300">
        <v>2930</v>
      </c>
      <c r="D31" s="296">
        <v>2211</v>
      </c>
      <c r="E31" s="301">
        <v>1647</v>
      </c>
      <c r="F31" s="22"/>
    </row>
    <row r="32" spans="2:19">
      <c r="B32" s="305" t="s">
        <v>10</v>
      </c>
      <c r="C32" s="300">
        <v>3014</v>
      </c>
      <c r="D32" s="296">
        <v>2848</v>
      </c>
      <c r="E32" s="301">
        <v>3264</v>
      </c>
      <c r="F32" s="22"/>
    </row>
    <row r="33" spans="2:19">
      <c r="B33" s="305" t="s">
        <v>11</v>
      </c>
      <c r="C33" s="300">
        <v>268</v>
      </c>
      <c r="D33" s="296">
        <v>1995</v>
      </c>
      <c r="E33" s="301">
        <v>1036</v>
      </c>
      <c r="F33" s="22"/>
    </row>
    <row r="34" spans="2:19">
      <c r="B34" s="305" t="s">
        <v>12</v>
      </c>
      <c r="C34" s="300">
        <v>3207</v>
      </c>
      <c r="D34" s="296">
        <v>4389</v>
      </c>
      <c r="E34" s="301">
        <v>0</v>
      </c>
      <c r="F34" s="22"/>
    </row>
    <row r="35" spans="2:19">
      <c r="B35" s="305" t="s">
        <v>13</v>
      </c>
      <c r="C35" s="300">
        <v>1539</v>
      </c>
      <c r="D35" s="296">
        <v>2757</v>
      </c>
      <c r="E35" s="301">
        <v>0</v>
      </c>
      <c r="F35" s="22"/>
    </row>
    <row r="36" spans="2:19">
      <c r="B36" s="305" t="s">
        <v>14</v>
      </c>
      <c r="C36" s="300">
        <v>972</v>
      </c>
      <c r="D36" s="296">
        <v>2357</v>
      </c>
      <c r="E36" s="301">
        <v>0</v>
      </c>
      <c r="F36" s="22"/>
    </row>
    <row r="37" spans="2:19">
      <c r="B37" s="305" t="s">
        <v>15</v>
      </c>
      <c r="C37" s="300">
        <v>390</v>
      </c>
      <c r="D37" s="296">
        <v>4018</v>
      </c>
      <c r="E37" s="301">
        <v>0</v>
      </c>
      <c r="F37" s="22"/>
    </row>
    <row r="38" spans="2:19">
      <c r="B38" s="305" t="s">
        <v>16</v>
      </c>
      <c r="C38" s="300">
        <v>755</v>
      </c>
      <c r="D38" s="296">
        <v>2954</v>
      </c>
      <c r="E38" s="301">
        <v>0</v>
      </c>
      <c r="F38" s="22"/>
    </row>
    <row r="39" spans="2:19">
      <c r="B39" s="305" t="s">
        <v>17</v>
      </c>
      <c r="C39" s="302">
        <v>58</v>
      </c>
      <c r="D39" s="303">
        <v>167</v>
      </c>
      <c r="E39" s="304">
        <v>0</v>
      </c>
      <c r="F39" s="22"/>
    </row>
    <row r="40" spans="2:19">
      <c r="B40" s="21" t="s">
        <v>238</v>
      </c>
      <c r="C40" s="307">
        <f>SUM(C28:C39)</f>
        <v>21971</v>
      </c>
      <c r="D40" s="307">
        <f>SUM(D28:D39)</f>
        <v>28797</v>
      </c>
      <c r="E40" s="307">
        <f>SUM(E28:E39)</f>
        <v>7357</v>
      </c>
      <c r="F40" s="23"/>
    </row>
    <row r="41" spans="2:19" ht="18" customHeight="1">
      <c r="B41" s="460" t="s">
        <v>260</v>
      </c>
      <c r="C41" s="460"/>
      <c r="D41" s="460"/>
      <c r="E41" s="460"/>
      <c r="F41" s="460"/>
      <c r="G41" s="460"/>
      <c r="H41" s="460"/>
      <c r="I41" s="460"/>
      <c r="J41" s="460"/>
      <c r="K41" s="460"/>
    </row>
    <row r="42" spans="2:19" ht="11.25" customHeight="1">
      <c r="B42" s="24"/>
      <c r="C42" s="24"/>
      <c r="D42" s="24"/>
      <c r="E42" s="24"/>
      <c r="F42" s="24"/>
      <c r="G42" s="24"/>
      <c r="H42" s="25"/>
    </row>
    <row r="43" spans="2:19" ht="66" customHeight="1">
      <c r="B43" s="464" t="s">
        <v>261</v>
      </c>
      <c r="C43" s="464"/>
      <c r="D43" s="464"/>
      <c r="E43" s="464"/>
      <c r="F43" s="464"/>
      <c r="G43" s="464"/>
      <c r="H43" s="464"/>
      <c r="I43" s="464"/>
      <c r="J43" s="464"/>
      <c r="K43" s="464"/>
      <c r="L43" s="464"/>
      <c r="M43" s="464"/>
      <c r="N43" s="464"/>
      <c r="O43" s="464"/>
      <c r="P43" s="464"/>
      <c r="Q43" s="295"/>
    </row>
    <row r="44" spans="2:19"/>
    <row r="45" spans="2:19" ht="21">
      <c r="B45" s="451" t="s">
        <v>262</v>
      </c>
      <c r="C45" s="451"/>
      <c r="D45" s="451"/>
      <c r="E45" s="451"/>
      <c r="F45" s="15"/>
      <c r="H45" s="16"/>
    </row>
    <row r="46" spans="2:19">
      <c r="B46" s="17"/>
      <c r="C46" s="306">
        <v>2024</v>
      </c>
      <c r="D46" s="306">
        <v>2025</v>
      </c>
      <c r="E46" s="306">
        <v>2026</v>
      </c>
      <c r="F46" s="15">
        <v>2025</v>
      </c>
      <c r="H46" s="19"/>
      <c r="I46" s="19"/>
      <c r="J46" s="19"/>
      <c r="K46" s="19"/>
      <c r="L46" s="19"/>
      <c r="M46" s="20"/>
      <c r="N46" s="19"/>
      <c r="O46" s="19"/>
      <c r="P46" s="19"/>
      <c r="Q46" s="19"/>
      <c r="R46" s="19"/>
      <c r="S46" s="19"/>
    </row>
    <row r="47" spans="2:19">
      <c r="B47" s="305" t="s">
        <v>6</v>
      </c>
      <c r="C47" s="297">
        <v>2812</v>
      </c>
      <c r="D47" s="298">
        <v>0</v>
      </c>
      <c r="E47" s="299">
        <v>22</v>
      </c>
      <c r="F47" s="22"/>
    </row>
    <row r="48" spans="2:19">
      <c r="B48" s="305" t="s">
        <v>7</v>
      </c>
      <c r="C48" s="300">
        <v>5620</v>
      </c>
      <c r="D48" s="296">
        <v>3063</v>
      </c>
      <c r="E48" s="301">
        <v>1443</v>
      </c>
      <c r="F48" s="22"/>
    </row>
    <row r="49" spans="2:17">
      <c r="B49" s="305" t="s">
        <v>8</v>
      </c>
      <c r="C49" s="300">
        <v>7408</v>
      </c>
      <c r="D49" s="296">
        <v>4196</v>
      </c>
      <c r="E49" s="301">
        <v>2147</v>
      </c>
      <c r="F49" s="22"/>
    </row>
    <row r="50" spans="2:17">
      <c r="B50" s="305" t="s">
        <v>9</v>
      </c>
      <c r="C50" s="300">
        <v>5136</v>
      </c>
      <c r="D50" s="296">
        <v>4112</v>
      </c>
      <c r="E50" s="301">
        <v>3155</v>
      </c>
      <c r="F50" s="22"/>
    </row>
    <row r="51" spans="2:17">
      <c r="B51" s="305" t="s">
        <v>10</v>
      </c>
      <c r="C51" s="300">
        <v>11045</v>
      </c>
      <c r="D51" s="296">
        <v>9595</v>
      </c>
      <c r="E51" s="301">
        <v>3322</v>
      </c>
      <c r="F51" s="22"/>
    </row>
    <row r="52" spans="2:17">
      <c r="B52" s="305" t="s">
        <v>11</v>
      </c>
      <c r="C52" s="300">
        <v>1865</v>
      </c>
      <c r="D52" s="296">
        <v>2587</v>
      </c>
      <c r="E52" s="301">
        <v>481</v>
      </c>
      <c r="F52" s="22"/>
    </row>
    <row r="53" spans="2:17">
      <c r="B53" s="305" t="s">
        <v>12</v>
      </c>
      <c r="C53" s="300">
        <v>1433</v>
      </c>
      <c r="D53" s="296">
        <v>2069</v>
      </c>
      <c r="E53" s="301">
        <v>0</v>
      </c>
      <c r="F53" s="22"/>
    </row>
    <row r="54" spans="2:17">
      <c r="B54" s="305" t="s">
        <v>13</v>
      </c>
      <c r="C54" s="300">
        <v>4723</v>
      </c>
      <c r="D54" s="296">
        <v>6513</v>
      </c>
      <c r="E54" s="301">
        <v>0</v>
      </c>
      <c r="F54" s="22"/>
    </row>
    <row r="55" spans="2:17">
      <c r="B55" s="305" t="s">
        <v>14</v>
      </c>
      <c r="C55" s="300">
        <v>4649</v>
      </c>
      <c r="D55" s="296">
        <v>7070</v>
      </c>
      <c r="E55" s="301">
        <v>0</v>
      </c>
      <c r="F55" s="22"/>
    </row>
    <row r="56" spans="2:17">
      <c r="B56" s="305" t="s">
        <v>15</v>
      </c>
      <c r="C56" s="300">
        <v>7618</v>
      </c>
      <c r="D56" s="296">
        <v>2634</v>
      </c>
      <c r="E56" s="301">
        <v>0</v>
      </c>
      <c r="F56" s="22"/>
    </row>
    <row r="57" spans="2:17">
      <c r="B57" s="305" t="s">
        <v>16</v>
      </c>
      <c r="C57" s="300">
        <v>1375</v>
      </c>
      <c r="D57" s="296">
        <v>2959</v>
      </c>
      <c r="E57" s="301">
        <v>0</v>
      </c>
      <c r="F57" s="22"/>
    </row>
    <row r="58" spans="2:17">
      <c r="B58" s="305" t="s">
        <v>17</v>
      </c>
      <c r="C58" s="302">
        <v>0</v>
      </c>
      <c r="D58" s="303">
        <v>48</v>
      </c>
      <c r="E58" s="304">
        <v>0</v>
      </c>
      <c r="F58" s="22"/>
    </row>
    <row r="59" spans="2:17">
      <c r="B59" s="21" t="s">
        <v>238</v>
      </c>
      <c r="C59" s="307">
        <f>SUM(C47:C58)</f>
        <v>53684</v>
      </c>
      <c r="D59" s="307">
        <f>SUM(D47:D58)</f>
        <v>44846</v>
      </c>
      <c r="E59" s="307">
        <f>SUM(E47:E58)</f>
        <v>10570</v>
      </c>
      <c r="F59" s="22"/>
    </row>
    <row r="60" spans="2:17" ht="13.5" customHeight="1">
      <c r="B60" s="461" t="s">
        <v>263</v>
      </c>
      <c r="C60" s="461"/>
      <c r="D60" s="461"/>
      <c r="E60" s="461"/>
      <c r="F60" s="461"/>
      <c r="G60" s="461"/>
      <c r="H60" s="461"/>
      <c r="I60" s="461"/>
      <c r="J60" s="461"/>
      <c r="K60" s="461"/>
    </row>
    <row r="61" spans="2:17" ht="9" customHeight="1"/>
    <row r="62" spans="2:17" ht="47.25" customHeight="1">
      <c r="B62" s="462" t="s">
        <v>264</v>
      </c>
      <c r="C62" s="462"/>
      <c r="D62" s="462"/>
      <c r="E62" s="462"/>
      <c r="F62" s="462"/>
      <c r="G62" s="462"/>
      <c r="H62" s="462"/>
      <c r="I62" s="462"/>
      <c r="J62" s="462"/>
      <c r="K62" s="462"/>
      <c r="L62" s="462"/>
      <c r="M62" s="462"/>
      <c r="N62" s="462"/>
      <c r="O62" s="462"/>
      <c r="P62" s="462"/>
      <c r="Q62" s="462"/>
    </row>
    <row r="63" spans="2:17" ht="15.75" thickBot="1"/>
    <row r="64" spans="2:17" ht="21.75" thickBot="1">
      <c r="B64" s="26" t="s">
        <v>265</v>
      </c>
      <c r="C64" s="26"/>
      <c r="D64" s="26"/>
      <c r="E64" s="26"/>
    </row>
    <row r="65" spans="2:8" ht="15.75" thickBot="1">
      <c r="B65" s="17"/>
      <c r="C65" s="18">
        <v>2024</v>
      </c>
      <c r="D65" s="18">
        <v>2025</v>
      </c>
      <c r="E65" s="18">
        <v>2026</v>
      </c>
    </row>
    <row r="66" spans="2:8">
      <c r="B66" s="21" t="s">
        <v>266</v>
      </c>
      <c r="C66" s="27">
        <v>7</v>
      </c>
      <c r="D66" s="27">
        <v>18</v>
      </c>
      <c r="E66" s="27">
        <v>4</v>
      </c>
    </row>
    <row r="67" spans="2:8">
      <c r="B67" s="21" t="s">
        <v>267</v>
      </c>
      <c r="C67" s="27">
        <v>1</v>
      </c>
      <c r="D67" s="27">
        <v>3</v>
      </c>
      <c r="E67" s="27">
        <v>2</v>
      </c>
    </row>
    <row r="68" spans="2:8">
      <c r="B68" s="463" t="s">
        <v>268</v>
      </c>
      <c r="C68" s="463"/>
      <c r="D68" s="463"/>
      <c r="E68" s="463"/>
      <c r="F68" s="463"/>
      <c r="G68" s="463"/>
      <c r="H68" s="463"/>
    </row>
    <row r="69" spans="2:8"/>
    <row r="70" spans="2:8" ht="27" customHeight="1">
      <c r="B70" s="456" t="s">
        <v>269</v>
      </c>
      <c r="C70" s="456"/>
      <c r="D70" s="456"/>
      <c r="E70" s="456"/>
    </row>
    <row r="71" spans="2:8" ht="27" customHeight="1">
      <c r="B71" s="456"/>
      <c r="C71" s="456"/>
      <c r="D71" s="456"/>
      <c r="E71" s="456"/>
    </row>
    <row r="72" spans="2:8" ht="27" customHeight="1">
      <c r="B72" s="456"/>
      <c r="C72" s="456"/>
      <c r="D72" s="456"/>
      <c r="E72" s="456"/>
    </row>
    <row r="73" spans="2:8" ht="27" customHeight="1">
      <c r="B73" s="456"/>
      <c r="C73" s="456"/>
      <c r="D73" s="456"/>
      <c r="E73" s="456"/>
    </row>
    <row r="74" spans="2:8" ht="27" customHeight="1">
      <c r="B74" s="456"/>
      <c r="C74" s="456"/>
      <c r="D74" s="456"/>
      <c r="E74" s="456"/>
    </row>
    <row r="75" spans="2:8" ht="27" customHeight="1">
      <c r="B75" s="456"/>
      <c r="C75" s="456"/>
      <c r="D75" s="456"/>
      <c r="E75" s="456"/>
    </row>
    <row r="76" spans="2:8" ht="27" customHeight="1">
      <c r="B76" s="456"/>
      <c r="C76" s="456"/>
      <c r="D76" s="456"/>
      <c r="E76" s="456"/>
    </row>
    <row r="77" spans="2:8" ht="27" customHeight="1">
      <c r="B77" s="456"/>
      <c r="C77" s="456"/>
      <c r="D77" s="456"/>
      <c r="E77" s="456"/>
    </row>
    <row r="78" spans="2:8" ht="27" customHeight="1">
      <c r="B78" s="456"/>
      <c r="C78" s="456"/>
      <c r="D78" s="456"/>
      <c r="E78" s="456"/>
    </row>
    <row r="79" spans="2:8"/>
    <row r="80" spans="2:8" ht="21.75" thickBot="1">
      <c r="B80" s="451" t="s">
        <v>270</v>
      </c>
      <c r="C80" s="451"/>
      <c r="D80" s="451"/>
      <c r="E80" s="451"/>
    </row>
    <row r="81" spans="2:18" ht="15.75" thickBot="1">
      <c r="B81" s="17" t="s">
        <v>271</v>
      </c>
      <c r="C81" s="18">
        <v>2024</v>
      </c>
      <c r="D81" s="18">
        <v>2025</v>
      </c>
      <c r="E81" s="18">
        <v>2026</v>
      </c>
    </row>
    <row r="82" spans="2:18">
      <c r="B82" s="21" t="s">
        <v>272</v>
      </c>
      <c r="C82" s="28">
        <v>3155</v>
      </c>
      <c r="D82" s="28">
        <v>3930</v>
      </c>
      <c r="E82" s="28">
        <v>926</v>
      </c>
    </row>
    <row r="83" spans="2:18" ht="18" customHeight="1">
      <c r="B83" s="461" t="s">
        <v>273</v>
      </c>
      <c r="C83" s="461"/>
      <c r="D83" s="461"/>
      <c r="E83" s="461"/>
      <c r="F83" s="25"/>
      <c r="G83" s="25"/>
      <c r="H83" s="25"/>
    </row>
    <row r="84" spans="2:18"/>
    <row r="85" spans="2:18" ht="33.75" customHeight="1">
      <c r="B85" s="465" t="s">
        <v>269</v>
      </c>
      <c r="C85" s="465"/>
      <c r="D85" s="465"/>
      <c r="E85" s="465"/>
    </row>
    <row r="86" spans="2:18" ht="33.75" customHeight="1">
      <c r="B86" s="465"/>
      <c r="C86" s="465"/>
      <c r="D86" s="465"/>
      <c r="E86" s="465"/>
    </row>
    <row r="87" spans="2:18" ht="33.75" customHeight="1">
      <c r="B87" s="465"/>
      <c r="C87" s="465"/>
      <c r="D87" s="465"/>
      <c r="E87" s="465"/>
    </row>
    <row r="88" spans="2:18" ht="33.75" customHeight="1">
      <c r="B88" s="465"/>
      <c r="C88" s="465"/>
      <c r="D88" s="465"/>
      <c r="E88" s="465"/>
    </row>
    <row r="89" spans="2:18" ht="33.75" customHeight="1">
      <c r="B89" s="465"/>
      <c r="C89" s="465"/>
      <c r="D89" s="465"/>
      <c r="E89" s="465"/>
    </row>
    <row r="90" spans="2:18" ht="33.75" customHeight="1">
      <c r="B90" s="465"/>
      <c r="C90" s="465"/>
      <c r="D90" s="465"/>
      <c r="E90" s="465"/>
    </row>
    <row r="91" spans="2:18" ht="33.75" customHeight="1">
      <c r="B91" s="465"/>
      <c r="C91" s="465"/>
      <c r="D91" s="465"/>
      <c r="E91" s="465"/>
    </row>
    <row r="92" spans="2:18" ht="33.75" customHeight="1">
      <c r="B92" s="465"/>
      <c r="C92" s="465"/>
      <c r="D92" s="465"/>
      <c r="E92" s="465"/>
    </row>
    <row r="93" spans="2:18" ht="33.75" customHeight="1">
      <c r="B93" s="465"/>
      <c r="C93" s="465"/>
      <c r="D93" s="465"/>
      <c r="E93" s="465"/>
    </row>
    <row r="94" spans="2:18"/>
    <row r="95" spans="2:18" ht="28.5">
      <c r="B95" s="453" t="s">
        <v>274</v>
      </c>
      <c r="C95" s="453"/>
      <c r="D95" s="453"/>
      <c r="E95" s="453"/>
      <c r="F95" s="453"/>
      <c r="G95" s="453"/>
      <c r="H95" s="453"/>
      <c r="I95" s="453"/>
      <c r="J95" s="453"/>
      <c r="K95" s="453"/>
      <c r="L95" s="453"/>
      <c r="M95" s="453"/>
      <c r="N95" s="453"/>
      <c r="O95" s="453"/>
      <c r="P95" s="453"/>
      <c r="Q95" s="453"/>
      <c r="R95" s="453"/>
    </row>
    <row r="96" spans="2:18"/>
    <row r="97" spans="2:6"/>
    <row r="98" spans="2:6" ht="21">
      <c r="B98" s="457" t="s">
        <v>275</v>
      </c>
      <c r="C98" s="458"/>
      <c r="D98" s="458"/>
      <c r="E98" s="459"/>
    </row>
    <row r="99" spans="2:6">
      <c r="B99" s="29" t="s">
        <v>271</v>
      </c>
      <c r="C99" s="30">
        <v>2024</v>
      </c>
      <c r="D99" s="30">
        <v>2025</v>
      </c>
      <c r="E99" s="30">
        <v>2026</v>
      </c>
      <c r="F99" s="31"/>
    </row>
    <row r="100" spans="2:6">
      <c r="B100" s="32" t="s">
        <v>276</v>
      </c>
      <c r="C100" s="9">
        <v>1264</v>
      </c>
      <c r="D100" s="9">
        <v>2692</v>
      </c>
      <c r="E100" s="9">
        <v>840</v>
      </c>
    </row>
    <row r="101" spans="2:6" ht="15" customHeight="1">
      <c r="B101" s="466" t="s">
        <v>277</v>
      </c>
      <c r="C101" s="466"/>
      <c r="D101" s="466"/>
      <c r="E101" s="466"/>
    </row>
    <row r="102" spans="2:6">
      <c r="B102" s="467"/>
      <c r="C102" s="467"/>
      <c r="D102" s="467"/>
      <c r="E102" s="467"/>
    </row>
    <row r="103" spans="2:6">
      <c r="B103" s="467"/>
      <c r="C103" s="467"/>
      <c r="D103" s="467"/>
      <c r="E103" s="467"/>
    </row>
    <row r="104" spans="2:6">
      <c r="B104" s="467"/>
      <c r="C104" s="467"/>
      <c r="D104" s="467"/>
      <c r="E104" s="467"/>
    </row>
    <row r="105" spans="2:6">
      <c r="B105" s="467"/>
      <c r="C105" s="467"/>
      <c r="D105" s="467"/>
      <c r="E105" s="467"/>
    </row>
    <row r="106" spans="2:6" ht="15" customHeight="1">
      <c r="B106" s="456" t="s">
        <v>278</v>
      </c>
      <c r="C106" s="456"/>
      <c r="D106" s="456"/>
      <c r="E106" s="456"/>
    </row>
    <row r="107" spans="2:6">
      <c r="B107" s="456"/>
      <c r="C107" s="456"/>
      <c r="D107" s="456"/>
      <c r="E107" s="456"/>
    </row>
    <row r="108" spans="2:6">
      <c r="B108" s="456"/>
      <c r="C108" s="456"/>
      <c r="D108" s="456"/>
      <c r="E108" s="456"/>
    </row>
    <row r="109" spans="2:6">
      <c r="B109" s="456"/>
      <c r="C109" s="456"/>
      <c r="D109" s="456"/>
      <c r="E109" s="456"/>
    </row>
    <row r="110" spans="2:6">
      <c r="B110" s="456"/>
      <c r="C110" s="456"/>
      <c r="D110" s="456"/>
      <c r="E110" s="456"/>
    </row>
    <row r="111" spans="2:6">
      <c r="B111" s="456"/>
      <c r="C111" s="456"/>
      <c r="D111" s="456"/>
      <c r="E111" s="456"/>
    </row>
    <row r="112" spans="2:6">
      <c r="B112" s="456"/>
      <c r="C112" s="456"/>
      <c r="D112" s="456"/>
      <c r="E112" s="456"/>
    </row>
    <row r="113" spans="2:5"/>
    <row r="114" spans="2:5" ht="21">
      <c r="B114" s="457" t="s">
        <v>279</v>
      </c>
      <c r="C114" s="458"/>
      <c r="D114" s="458"/>
      <c r="E114" s="459"/>
    </row>
    <row r="115" spans="2:5">
      <c r="B115" s="29" t="s">
        <v>271</v>
      </c>
      <c r="C115" s="30">
        <v>2024</v>
      </c>
      <c r="D115" s="30">
        <v>2025</v>
      </c>
      <c r="E115" s="30">
        <v>2026</v>
      </c>
    </row>
    <row r="116" spans="2:5">
      <c r="B116" s="32" t="s">
        <v>280</v>
      </c>
      <c r="C116" s="33">
        <v>63</v>
      </c>
      <c r="D116" s="33">
        <v>117</v>
      </c>
      <c r="E116" s="33">
        <v>60</v>
      </c>
    </row>
    <row r="117" spans="2:5" ht="15" customHeight="1">
      <c r="B117" s="468" t="s">
        <v>281</v>
      </c>
      <c r="C117" s="468"/>
      <c r="D117" s="468"/>
      <c r="E117" s="468"/>
    </row>
    <row r="118" spans="2:5">
      <c r="B118" s="469"/>
      <c r="C118" s="469"/>
      <c r="D118" s="469"/>
      <c r="E118" s="469"/>
    </row>
    <row r="119" spans="2:5">
      <c r="B119" s="469"/>
      <c r="C119" s="469"/>
      <c r="D119" s="469"/>
      <c r="E119" s="469"/>
    </row>
    <row r="120" spans="2:5">
      <c r="B120" s="469"/>
      <c r="C120" s="469"/>
      <c r="D120" s="469"/>
      <c r="E120" s="469"/>
    </row>
    <row r="121" spans="2:5"/>
    <row r="122" spans="2:5" ht="15" customHeight="1">
      <c r="B122" s="456" t="s">
        <v>282</v>
      </c>
      <c r="C122" s="456"/>
      <c r="D122" s="456"/>
      <c r="E122" s="456"/>
    </row>
    <row r="123" spans="2:5">
      <c r="B123" s="456"/>
      <c r="C123" s="456"/>
      <c r="D123" s="456"/>
      <c r="E123" s="456"/>
    </row>
    <row r="124" spans="2:5">
      <c r="B124" s="456"/>
      <c r="C124" s="456"/>
      <c r="D124" s="456"/>
      <c r="E124" s="456"/>
    </row>
    <row r="125" spans="2:5">
      <c r="B125" s="456"/>
      <c r="C125" s="456"/>
      <c r="D125" s="456"/>
      <c r="E125" s="456"/>
    </row>
    <row r="126" spans="2:5">
      <c r="B126" s="456"/>
      <c r="C126" s="456"/>
      <c r="D126" s="456"/>
      <c r="E126" s="456"/>
    </row>
    <row r="127" spans="2:5">
      <c r="B127" s="456"/>
      <c r="C127" s="456"/>
      <c r="D127" s="456"/>
      <c r="E127" s="456"/>
    </row>
    <row r="128" spans="2:5">
      <c r="B128" s="456"/>
      <c r="C128" s="456"/>
      <c r="D128" s="456"/>
      <c r="E128" s="456"/>
    </row>
    <row r="129" spans="2:5">
      <c r="B129" s="456"/>
      <c r="C129" s="456"/>
      <c r="D129" s="456"/>
      <c r="E129" s="456"/>
    </row>
    <row r="130" spans="2:5"/>
    <row r="131" spans="2:5">
      <c r="B131" s="470" t="s">
        <v>283</v>
      </c>
      <c r="C131" s="471"/>
      <c r="D131" s="471"/>
      <c r="E131" s="472"/>
    </row>
    <row r="132" spans="2:5">
      <c r="B132" s="29" t="s">
        <v>271</v>
      </c>
      <c r="C132" s="30">
        <v>2024</v>
      </c>
      <c r="D132" s="30">
        <v>2025</v>
      </c>
      <c r="E132" s="30">
        <v>2026</v>
      </c>
    </row>
    <row r="133" spans="2:5">
      <c r="B133" s="32" t="s">
        <v>284</v>
      </c>
      <c r="C133" s="33">
        <v>2</v>
      </c>
      <c r="D133" s="33">
        <v>14</v>
      </c>
      <c r="E133" s="33">
        <v>2</v>
      </c>
    </row>
    <row r="134" spans="2:5" ht="15" customHeight="1">
      <c r="B134" s="473" t="s">
        <v>285</v>
      </c>
      <c r="C134" s="473"/>
      <c r="D134" s="473"/>
      <c r="E134" s="473"/>
    </row>
    <row r="135" spans="2:5">
      <c r="B135" s="474"/>
      <c r="C135" s="474"/>
      <c r="D135" s="474"/>
      <c r="E135" s="474"/>
    </row>
    <row r="136" spans="2:5">
      <c r="B136" s="474"/>
      <c r="C136" s="474"/>
      <c r="D136" s="474"/>
      <c r="E136" s="474"/>
    </row>
    <row r="137" spans="2:5">
      <c r="B137" s="474"/>
      <c r="C137" s="474"/>
      <c r="D137" s="474"/>
      <c r="E137" s="474"/>
    </row>
    <row r="138" spans="2:5">
      <c r="B138" s="456" t="s">
        <v>286</v>
      </c>
      <c r="C138" s="456"/>
      <c r="D138" s="456"/>
      <c r="E138" s="456"/>
    </row>
    <row r="139" spans="2:5" ht="15" customHeight="1">
      <c r="B139" s="456"/>
      <c r="C139" s="456"/>
      <c r="D139" s="456"/>
      <c r="E139" s="456"/>
    </row>
    <row r="140" spans="2:5">
      <c r="B140" s="456"/>
      <c r="C140" s="456"/>
      <c r="D140" s="456"/>
      <c r="E140" s="456"/>
    </row>
    <row r="141" spans="2:5">
      <c r="B141" s="456"/>
      <c r="C141" s="456"/>
      <c r="D141" s="456"/>
      <c r="E141" s="456"/>
    </row>
    <row r="142" spans="2:5">
      <c r="B142" s="456"/>
      <c r="C142" s="456"/>
      <c r="D142" s="456"/>
      <c r="E142" s="456"/>
    </row>
    <row r="143" spans="2:5">
      <c r="B143" s="456"/>
      <c r="C143" s="456"/>
      <c r="D143" s="456"/>
      <c r="E143" s="456"/>
    </row>
    <row r="144" spans="2:5">
      <c r="B144" s="456"/>
      <c r="C144" s="456"/>
      <c r="D144" s="456"/>
      <c r="E144" s="456"/>
    </row>
    <row r="145" spans="2:5">
      <c r="B145" s="456"/>
      <c r="C145" s="456"/>
      <c r="D145" s="456"/>
      <c r="E145" s="456"/>
    </row>
    <row r="146" spans="2:5"/>
    <row r="147" spans="2:5"/>
    <row r="148" spans="2:5" ht="18.75">
      <c r="B148" s="475" t="s">
        <v>287</v>
      </c>
      <c r="C148" s="476"/>
      <c r="D148" s="476"/>
      <c r="E148" s="477"/>
    </row>
    <row r="149" spans="2:5">
      <c r="B149" s="29" t="s">
        <v>271</v>
      </c>
      <c r="C149" s="30">
        <v>2024</v>
      </c>
      <c r="D149" s="30">
        <v>2025</v>
      </c>
      <c r="E149" s="30">
        <v>2026</v>
      </c>
    </row>
    <row r="150" spans="2:5">
      <c r="B150" s="32" t="s">
        <v>288</v>
      </c>
      <c r="C150" s="33">
        <v>23</v>
      </c>
      <c r="D150" s="33">
        <v>57</v>
      </c>
      <c r="E150" s="33">
        <v>24</v>
      </c>
    </row>
    <row r="151" spans="2:5" ht="15" customHeight="1">
      <c r="B151" s="473" t="s">
        <v>289</v>
      </c>
      <c r="C151" s="473"/>
      <c r="D151" s="473"/>
      <c r="E151" s="473"/>
    </row>
    <row r="152" spans="2:5">
      <c r="B152" s="474"/>
      <c r="C152" s="474"/>
      <c r="D152" s="474"/>
      <c r="E152" s="474"/>
    </row>
    <row r="153" spans="2:5">
      <c r="B153" s="474"/>
      <c r="C153" s="474"/>
      <c r="D153" s="474"/>
      <c r="E153" s="474"/>
    </row>
    <row r="154" spans="2:5"/>
    <row r="155" spans="2:5" ht="15" customHeight="1">
      <c r="B155" s="456" t="s">
        <v>290</v>
      </c>
      <c r="C155" s="456"/>
      <c r="D155" s="456"/>
      <c r="E155" s="456"/>
    </row>
    <row r="156" spans="2:5">
      <c r="B156" s="456"/>
      <c r="C156" s="456"/>
      <c r="D156" s="456"/>
      <c r="E156" s="456"/>
    </row>
    <row r="157" spans="2:5">
      <c r="B157" s="456"/>
      <c r="C157" s="456"/>
      <c r="D157" s="456"/>
      <c r="E157" s="456"/>
    </row>
    <row r="158" spans="2:5">
      <c r="B158" s="456"/>
      <c r="C158" s="456"/>
      <c r="D158" s="456"/>
      <c r="E158" s="456"/>
    </row>
    <row r="159" spans="2:5">
      <c r="B159" s="456"/>
      <c r="C159" s="456"/>
      <c r="D159" s="456"/>
      <c r="E159" s="456"/>
    </row>
    <row r="160" spans="2:5">
      <c r="B160" s="456"/>
      <c r="C160" s="456"/>
      <c r="D160" s="456"/>
      <c r="E160" s="456"/>
    </row>
    <row r="161" spans="2:5">
      <c r="B161" s="456"/>
      <c r="C161" s="456"/>
      <c r="D161" s="456"/>
      <c r="E161" s="456"/>
    </row>
    <row r="162" spans="2:5">
      <c r="B162" s="456"/>
      <c r="C162" s="456"/>
      <c r="D162" s="456"/>
      <c r="E162" s="456"/>
    </row>
    <row r="163" spans="2:5"/>
    <row r="164" spans="2:5"/>
    <row r="165" spans="2:5" ht="21">
      <c r="B165" s="457" t="s">
        <v>291</v>
      </c>
      <c r="C165" s="459"/>
    </row>
    <row r="166" spans="2:5">
      <c r="B166" s="34" t="s">
        <v>292</v>
      </c>
      <c r="C166" s="35">
        <v>2026</v>
      </c>
    </row>
    <row r="167" spans="2:5">
      <c r="B167" s="32" t="s">
        <v>6</v>
      </c>
      <c r="C167" s="9">
        <v>3</v>
      </c>
    </row>
    <row r="168" spans="2:5">
      <c r="B168" s="32" t="s">
        <v>7</v>
      </c>
      <c r="C168" s="36">
        <v>4</v>
      </c>
    </row>
    <row r="169" spans="2:5">
      <c r="B169" s="32" t="s">
        <v>8</v>
      </c>
      <c r="C169" s="9">
        <v>14</v>
      </c>
    </row>
    <row r="170" spans="2:5">
      <c r="B170" s="32" t="s">
        <v>9</v>
      </c>
      <c r="C170" s="9">
        <v>23</v>
      </c>
    </row>
    <row r="171" spans="2:5">
      <c r="B171" s="32" t="s">
        <v>10</v>
      </c>
      <c r="C171" s="9">
        <v>24</v>
      </c>
    </row>
    <row r="172" spans="2:5">
      <c r="B172" s="32" t="s">
        <v>11</v>
      </c>
      <c r="C172" s="9">
        <v>3</v>
      </c>
    </row>
    <row r="173" spans="2:5">
      <c r="B173" s="308" t="s">
        <v>238</v>
      </c>
      <c r="C173" s="309">
        <f>SUM(C167:C172)</f>
        <v>71</v>
      </c>
    </row>
    <row r="174" spans="2:5">
      <c r="B174" s="479" t="s">
        <v>293</v>
      </c>
      <c r="C174" s="479"/>
      <c r="D174" s="479"/>
      <c r="E174" s="479"/>
    </row>
    <row r="175" spans="2:5">
      <c r="B175" s="479"/>
      <c r="C175" s="479"/>
      <c r="D175" s="479"/>
      <c r="E175" s="479"/>
    </row>
    <row r="176" spans="2:5">
      <c r="B176" s="37"/>
      <c r="C176" s="38"/>
      <c r="D176" s="38"/>
      <c r="E176" s="38"/>
    </row>
    <row r="177" spans="2:18" ht="45.75" customHeight="1">
      <c r="B177" s="480" t="s">
        <v>294</v>
      </c>
      <c r="C177" s="480"/>
      <c r="D177" s="480"/>
      <c r="E177" s="480"/>
      <c r="F177" s="480"/>
      <c r="G177" s="480"/>
      <c r="H177" s="480"/>
      <c r="I177" s="480"/>
      <c r="J177" s="480"/>
      <c r="K177" s="480"/>
      <c r="L177" s="480"/>
      <c r="M177" s="480"/>
      <c r="N177" s="480"/>
      <c r="O177" s="480"/>
      <c r="P177" s="480"/>
      <c r="Q177" s="480"/>
    </row>
    <row r="178" spans="2:18" ht="34.5" customHeight="1">
      <c r="B178" s="480"/>
      <c r="C178" s="480"/>
      <c r="D178" s="480"/>
      <c r="E178" s="480"/>
      <c r="F178" s="480"/>
      <c r="G178" s="480"/>
      <c r="H178" s="480"/>
      <c r="I178" s="480"/>
      <c r="J178" s="480"/>
      <c r="K178" s="480"/>
      <c r="L178" s="480"/>
      <c r="M178" s="480"/>
      <c r="N178" s="480"/>
      <c r="O178" s="480"/>
      <c r="P178" s="480"/>
      <c r="Q178" s="480"/>
    </row>
    <row r="179" spans="2:18">
      <c r="B179" s="37"/>
      <c r="C179" s="38"/>
      <c r="D179" s="38"/>
      <c r="E179" s="38"/>
    </row>
    <row r="180" spans="2:18" ht="28.5">
      <c r="B180" s="453" t="s">
        <v>295</v>
      </c>
      <c r="C180" s="453"/>
      <c r="D180" s="453"/>
      <c r="E180" s="453"/>
      <c r="F180" s="453"/>
      <c r="G180" s="453"/>
      <c r="H180" s="453"/>
      <c r="I180" s="453"/>
      <c r="J180" s="453"/>
      <c r="K180" s="453"/>
      <c r="L180" s="453"/>
      <c r="M180" s="453"/>
      <c r="N180" s="453"/>
      <c r="O180" s="453"/>
      <c r="P180" s="453"/>
      <c r="Q180" s="453"/>
      <c r="R180" s="453"/>
    </row>
    <row r="181" spans="2:18"/>
    <row r="182" spans="2:18" ht="185.25" customHeight="1">
      <c r="B182" s="481" t="s">
        <v>296</v>
      </c>
      <c r="C182" s="481"/>
      <c r="D182" s="481"/>
      <c r="E182" s="481"/>
      <c r="F182" s="481"/>
      <c r="G182" s="481"/>
      <c r="H182" s="481"/>
      <c r="I182" s="481"/>
      <c r="J182" s="481"/>
      <c r="K182" s="481"/>
      <c r="L182" s="481"/>
      <c r="M182" s="481"/>
      <c r="N182" s="481"/>
      <c r="O182" s="481"/>
      <c r="P182" s="481"/>
      <c r="Q182" s="481"/>
    </row>
    <row r="183" spans="2:18"/>
    <row r="184" spans="2:18">
      <c r="B184" s="482" t="s">
        <v>297</v>
      </c>
      <c r="C184" s="483"/>
      <c r="D184" s="483"/>
      <c r="E184" s="484"/>
    </row>
    <row r="185" spans="2:18">
      <c r="B185" s="29" t="s">
        <v>271</v>
      </c>
      <c r="C185" s="30">
        <v>2024</v>
      </c>
      <c r="D185" s="30">
        <v>2025</v>
      </c>
      <c r="E185" s="30">
        <v>2026</v>
      </c>
    </row>
    <row r="186" spans="2:18">
      <c r="B186" s="32" t="s">
        <v>298</v>
      </c>
      <c r="C186" s="9">
        <v>1417</v>
      </c>
      <c r="D186" s="9">
        <v>2360</v>
      </c>
      <c r="E186" s="9">
        <v>2739</v>
      </c>
    </row>
    <row r="187" spans="2:18">
      <c r="B187" s="39"/>
      <c r="C187" s="39"/>
      <c r="D187" s="39"/>
      <c r="E187" s="39"/>
    </row>
    <row r="188" spans="2:18" ht="66" customHeight="1">
      <c r="B188" s="485" t="s">
        <v>299</v>
      </c>
      <c r="C188" s="485"/>
      <c r="D188" s="485"/>
      <c r="E188" s="485"/>
      <c r="F188" s="40"/>
      <c r="G188" s="40"/>
      <c r="H188" s="40"/>
    </row>
    <row r="189" spans="2:18">
      <c r="B189" s="485"/>
      <c r="C189" s="485"/>
      <c r="D189" s="485"/>
      <c r="E189" s="485"/>
      <c r="F189" s="40"/>
      <c r="G189" s="40"/>
      <c r="H189" s="40"/>
    </row>
    <row r="190" spans="2:18">
      <c r="B190" s="485"/>
      <c r="C190" s="485"/>
      <c r="D190" s="485"/>
      <c r="E190" s="485"/>
      <c r="F190" s="40"/>
      <c r="G190" s="40"/>
    </row>
    <row r="191" spans="2:18">
      <c r="B191" s="485"/>
      <c r="C191" s="485"/>
      <c r="D191" s="485"/>
      <c r="E191" s="485"/>
      <c r="F191" s="40"/>
      <c r="G191" s="40"/>
      <c r="H191" s="40"/>
    </row>
    <row r="192" spans="2:18">
      <c r="B192" s="485"/>
      <c r="C192" s="485"/>
      <c r="D192" s="485"/>
      <c r="E192" s="485"/>
      <c r="F192" s="40"/>
      <c r="G192" s="40"/>
      <c r="H192" s="40"/>
    </row>
    <row r="193" spans="2:18">
      <c r="B193"/>
      <c r="C193"/>
      <c r="D193"/>
      <c r="E193"/>
      <c r="F193" s="40"/>
      <c r="G193" s="40"/>
      <c r="H193" s="40"/>
    </row>
    <row r="194" spans="2:18">
      <c r="B194"/>
      <c r="C194"/>
      <c r="D194"/>
      <c r="E194"/>
      <c r="F194" s="40"/>
      <c r="G194" s="40"/>
      <c r="H194" s="40"/>
    </row>
    <row r="195" spans="2:18">
      <c r="B195"/>
      <c r="C195"/>
      <c r="D195"/>
      <c r="E195"/>
      <c r="F195" s="40"/>
      <c r="G195" s="40"/>
      <c r="H195" s="40"/>
    </row>
    <row r="196" spans="2:18">
      <c r="B196" s="40"/>
      <c r="C196" s="40"/>
      <c r="D196" s="40"/>
      <c r="E196" s="40"/>
      <c r="F196" s="40"/>
      <c r="G196" s="40"/>
      <c r="H196" s="40"/>
    </row>
    <row r="197" spans="2:18">
      <c r="B197" s="40"/>
      <c r="C197" s="40"/>
      <c r="D197" s="40"/>
      <c r="E197" s="40"/>
      <c r="F197" s="40"/>
      <c r="G197" s="40"/>
      <c r="H197" s="40"/>
    </row>
    <row r="198" spans="2:18">
      <c r="B198" s="40"/>
      <c r="C198" s="40"/>
      <c r="D198" s="40"/>
      <c r="E198" s="40"/>
      <c r="F198" s="40"/>
      <c r="G198" s="40"/>
      <c r="H198" s="40"/>
    </row>
    <row r="199" spans="2:18">
      <c r="B199" s="40"/>
      <c r="C199" s="40"/>
      <c r="D199" s="40"/>
      <c r="E199" s="40"/>
      <c r="F199" s="40"/>
      <c r="G199" s="40"/>
      <c r="H199" s="40"/>
    </row>
    <row r="200" spans="2:18"/>
    <row r="201" spans="2:18" ht="28.5">
      <c r="B201" s="453" t="s">
        <v>300</v>
      </c>
      <c r="C201" s="453"/>
      <c r="D201" s="453"/>
      <c r="E201" s="453"/>
      <c r="F201" s="453"/>
      <c r="G201" s="453"/>
      <c r="H201" s="453"/>
      <c r="I201" s="453"/>
      <c r="J201" s="453"/>
      <c r="K201" s="453"/>
      <c r="L201" s="453"/>
      <c r="M201" s="453"/>
      <c r="N201" s="453"/>
      <c r="O201" s="453"/>
      <c r="P201" s="453"/>
      <c r="Q201" s="453"/>
      <c r="R201" s="453"/>
    </row>
    <row r="202" spans="2:18"/>
    <row r="203" spans="2:18" ht="141" customHeight="1">
      <c r="B203" s="456" t="s">
        <v>301</v>
      </c>
      <c r="C203" s="456"/>
      <c r="D203" s="456"/>
      <c r="E203" s="456"/>
      <c r="F203" s="456"/>
      <c r="G203" s="456"/>
      <c r="H203" s="456"/>
      <c r="I203" s="456"/>
      <c r="J203" s="456"/>
      <c r="K203" s="456"/>
      <c r="L203" s="456"/>
      <c r="M203" s="456"/>
      <c r="N203" s="456"/>
      <c r="O203" s="456"/>
      <c r="P203" s="456"/>
      <c r="Q203" s="456"/>
    </row>
    <row r="204" spans="2:18"/>
    <row r="205" spans="2:18" ht="16.5" customHeight="1">
      <c r="B205" s="482" t="s">
        <v>302</v>
      </c>
      <c r="C205" s="483"/>
      <c r="D205" s="483"/>
      <c r="E205" s="483"/>
    </row>
    <row r="206" spans="2:18">
      <c r="B206" s="29" t="s">
        <v>271</v>
      </c>
      <c r="C206" s="30">
        <v>2024</v>
      </c>
      <c r="D206" s="30">
        <v>2025</v>
      </c>
      <c r="E206" s="30">
        <v>2026</v>
      </c>
    </row>
    <row r="207" spans="2:18">
      <c r="B207" s="32" t="s">
        <v>298</v>
      </c>
      <c r="C207" s="9">
        <v>9268</v>
      </c>
      <c r="D207" s="9">
        <f>323+(26*30)</f>
        <v>1103</v>
      </c>
      <c r="E207" s="9">
        <v>0</v>
      </c>
    </row>
    <row r="208" spans="2:18">
      <c r="B208" s="39"/>
      <c r="C208" s="39"/>
      <c r="D208" s="39"/>
      <c r="E208" s="39"/>
    </row>
    <row r="209" spans="2:18" ht="15" customHeight="1">
      <c r="B209" s="456" t="s">
        <v>303</v>
      </c>
      <c r="C209" s="456"/>
      <c r="D209" s="456"/>
      <c r="E209" s="456"/>
      <c r="F209" s="456"/>
      <c r="G209" s="456"/>
      <c r="H209" s="456"/>
    </row>
    <row r="210" spans="2:18">
      <c r="B210" s="456"/>
      <c r="C210" s="456"/>
      <c r="D210" s="456"/>
      <c r="E210" s="456"/>
      <c r="F210" s="456"/>
      <c r="G210" s="456"/>
      <c r="H210" s="456"/>
    </row>
    <row r="211" spans="2:18">
      <c r="B211" s="456"/>
      <c r="C211" s="456"/>
      <c r="D211" s="456"/>
      <c r="E211" s="456"/>
      <c r="F211" s="456"/>
      <c r="G211" s="456"/>
      <c r="H211" s="456"/>
    </row>
    <row r="212" spans="2:18">
      <c r="B212" s="456"/>
      <c r="C212" s="456"/>
      <c r="D212" s="456"/>
      <c r="E212" s="456"/>
      <c r="F212" s="456"/>
      <c r="G212" s="456"/>
      <c r="H212" s="456"/>
    </row>
    <row r="213" spans="2:18">
      <c r="B213" s="456"/>
      <c r="C213" s="456"/>
      <c r="D213" s="456"/>
      <c r="E213" s="456"/>
      <c r="F213" s="456"/>
      <c r="G213" s="456"/>
      <c r="H213" s="456"/>
    </row>
    <row r="214" spans="2:18">
      <c r="B214" s="456"/>
      <c r="C214" s="456"/>
      <c r="D214" s="456"/>
      <c r="E214" s="456"/>
      <c r="F214" s="456"/>
      <c r="G214" s="456"/>
      <c r="H214" s="456"/>
    </row>
    <row r="215" spans="2:18">
      <c r="B215" s="456"/>
      <c r="C215" s="456"/>
      <c r="D215" s="456"/>
      <c r="E215" s="456"/>
      <c r="F215" s="456"/>
      <c r="G215" s="456"/>
      <c r="H215" s="456"/>
    </row>
    <row r="216" spans="2:18">
      <c r="B216" s="456"/>
      <c r="C216" s="456"/>
      <c r="D216" s="456"/>
      <c r="E216" s="456"/>
      <c r="F216" s="456"/>
      <c r="G216" s="456"/>
      <c r="H216" s="456"/>
    </row>
    <row r="217" spans="2:18">
      <c r="B217" s="456"/>
      <c r="C217" s="456"/>
      <c r="D217" s="456"/>
      <c r="E217" s="456"/>
      <c r="F217" s="456"/>
      <c r="G217" s="456"/>
      <c r="H217" s="456"/>
    </row>
    <row r="218" spans="2:18">
      <c r="B218" s="456"/>
      <c r="C218" s="456"/>
      <c r="D218" s="456"/>
      <c r="E218" s="456"/>
      <c r="F218" s="456"/>
      <c r="G218" s="456"/>
      <c r="H218" s="456"/>
    </row>
    <row r="219" spans="2:18">
      <c r="B219" s="456"/>
      <c r="C219" s="456"/>
      <c r="D219" s="456"/>
      <c r="E219" s="456"/>
      <c r="F219" s="456"/>
      <c r="G219" s="456"/>
      <c r="H219" s="456"/>
    </row>
    <row r="220" spans="2:18"/>
    <row r="221" spans="2:18" ht="28.5">
      <c r="B221" s="453" t="s">
        <v>304</v>
      </c>
      <c r="C221" s="453"/>
      <c r="D221" s="453"/>
      <c r="E221" s="453"/>
      <c r="F221" s="453"/>
      <c r="G221" s="453"/>
      <c r="H221" s="453"/>
      <c r="I221" s="453"/>
      <c r="J221" s="453"/>
      <c r="K221" s="453"/>
      <c r="L221" s="453"/>
      <c r="M221" s="453"/>
      <c r="N221" s="453"/>
      <c r="O221" s="453"/>
      <c r="P221" s="453"/>
      <c r="Q221" s="453"/>
      <c r="R221" s="453"/>
    </row>
    <row r="222" spans="2:18"/>
    <row r="223" spans="2:18" ht="39" customHeight="1">
      <c r="B223" s="478" t="s">
        <v>305</v>
      </c>
      <c r="C223" s="478"/>
      <c r="D223" s="478"/>
      <c r="E223" s="478"/>
      <c r="F223" s="478"/>
      <c r="G223" s="478"/>
      <c r="H223" s="478"/>
      <c r="I223" s="478"/>
      <c r="J223" s="478"/>
      <c r="K223" s="478"/>
      <c r="L223" s="478"/>
      <c r="M223" s="478"/>
      <c r="N223" s="478"/>
      <c r="O223" s="478"/>
      <c r="P223" s="478"/>
      <c r="Q223" s="478"/>
    </row>
    <row r="224" spans="2:18"/>
    <row r="225" spans="2:10" ht="15.75" customHeight="1">
      <c r="B225" s="487">
        <v>2024</v>
      </c>
      <c r="C225" s="487"/>
      <c r="D225" s="487"/>
      <c r="E225" s="487"/>
      <c r="F225" s="487"/>
      <c r="G225" s="487"/>
      <c r="H225" s="487"/>
      <c r="J225" s="41"/>
    </row>
    <row r="226" spans="2:10" ht="33.75">
      <c r="B226" s="42" t="s">
        <v>306</v>
      </c>
      <c r="C226" s="488" t="s">
        <v>307</v>
      </c>
      <c r="D226" s="488"/>
      <c r="E226" s="488"/>
      <c r="F226" s="488"/>
      <c r="G226" s="488"/>
      <c r="H226" s="43" t="s">
        <v>308</v>
      </c>
    </row>
    <row r="227" spans="2:10" ht="15" customHeight="1">
      <c r="B227" s="44" t="s">
        <v>309</v>
      </c>
      <c r="C227" s="486" t="s">
        <v>310</v>
      </c>
      <c r="D227" s="486"/>
      <c r="E227" s="486"/>
      <c r="F227" s="486"/>
      <c r="G227" s="486"/>
      <c r="H227" s="45">
        <f>(1697+1434+1646+1493+1225)/5</f>
        <v>1499</v>
      </c>
    </row>
    <row r="228" spans="2:10" ht="15" customHeight="1">
      <c r="B228" s="44" t="s">
        <v>311</v>
      </c>
      <c r="C228" s="486" t="s">
        <v>312</v>
      </c>
      <c r="D228" s="486"/>
      <c r="E228" s="486"/>
      <c r="F228" s="486"/>
      <c r="G228" s="486"/>
      <c r="H228" s="45">
        <f>(884+1048+1310+1028+1116)/5</f>
        <v>1077.2</v>
      </c>
    </row>
    <row r="229" spans="2:10" ht="15" customHeight="1">
      <c r="B229" s="44" t="s">
        <v>313</v>
      </c>
      <c r="C229" s="486" t="s">
        <v>314</v>
      </c>
      <c r="D229" s="486"/>
      <c r="E229" s="486"/>
      <c r="F229" s="486"/>
      <c r="G229" s="486"/>
      <c r="H229" s="45">
        <f>(1452+1220+1121+934+841)/5</f>
        <v>1113.5999999999999</v>
      </c>
    </row>
    <row r="230" spans="2:10" ht="15" customHeight="1">
      <c r="B230" s="44" t="s">
        <v>315</v>
      </c>
      <c r="C230" s="486" t="s">
        <v>316</v>
      </c>
      <c r="D230" s="486"/>
      <c r="E230" s="486"/>
      <c r="F230" s="486"/>
      <c r="G230" s="486"/>
      <c r="H230" s="45">
        <f>(1106+1255+1015+937)/4</f>
        <v>1078.25</v>
      </c>
    </row>
    <row r="231" spans="2:10" ht="15" customHeight="1">
      <c r="B231" s="44" t="s">
        <v>317</v>
      </c>
      <c r="C231" s="486" t="s">
        <v>318</v>
      </c>
      <c r="D231" s="486"/>
      <c r="E231" s="486"/>
      <c r="F231" s="486"/>
      <c r="G231" s="486"/>
      <c r="H231" s="45">
        <f>(999+921+903+730+612)/5</f>
        <v>833</v>
      </c>
    </row>
    <row r="232" spans="2:10">
      <c r="B232" s="489" t="s">
        <v>319</v>
      </c>
      <c r="C232" s="489"/>
      <c r="D232" s="489"/>
      <c r="E232" s="489"/>
      <c r="F232" s="489"/>
      <c r="G232" s="489"/>
      <c r="H232" s="46">
        <f>AVERAGE(H227:H231)</f>
        <v>1120.2099999999998</v>
      </c>
    </row>
    <row r="233" spans="2:10">
      <c r="B233" s="47"/>
      <c r="C233" s="47"/>
      <c r="D233" s="47"/>
      <c r="E233" s="47"/>
    </row>
    <row r="234" spans="2:10" ht="15.75">
      <c r="B234" s="487">
        <v>2025</v>
      </c>
      <c r="C234" s="487"/>
      <c r="D234" s="487"/>
      <c r="E234" s="487"/>
      <c r="F234" s="487"/>
      <c r="G234" s="487"/>
      <c r="H234" s="487"/>
      <c r="J234" s="41"/>
    </row>
    <row r="235" spans="2:10" ht="33.75">
      <c r="B235" s="42" t="s">
        <v>306</v>
      </c>
      <c r="C235" s="488" t="s">
        <v>307</v>
      </c>
      <c r="D235" s="488"/>
      <c r="E235" s="488"/>
      <c r="F235" s="488"/>
      <c r="G235" s="488"/>
      <c r="H235" s="43" t="s">
        <v>308</v>
      </c>
    </row>
    <row r="236" spans="2:10" ht="15" customHeight="1">
      <c r="B236" s="44" t="s">
        <v>309</v>
      </c>
      <c r="C236" s="486" t="s">
        <v>320</v>
      </c>
      <c r="D236" s="486"/>
      <c r="E236" s="486"/>
      <c r="F236" s="486"/>
      <c r="G236" s="486"/>
      <c r="H236" s="45">
        <v>1332</v>
      </c>
    </row>
    <row r="237" spans="2:10" ht="15" customHeight="1">
      <c r="B237" s="44" t="s">
        <v>311</v>
      </c>
      <c r="C237" s="486" t="s">
        <v>321</v>
      </c>
      <c r="D237" s="486"/>
      <c r="E237" s="486"/>
      <c r="F237" s="486"/>
      <c r="G237" s="486"/>
      <c r="H237" s="45">
        <v>1403.6</v>
      </c>
    </row>
    <row r="238" spans="2:10" ht="15" customHeight="1">
      <c r="B238" s="44" t="s">
        <v>313</v>
      </c>
      <c r="C238" s="486" t="s">
        <v>322</v>
      </c>
      <c r="D238" s="486"/>
      <c r="E238" s="486"/>
      <c r="F238" s="486"/>
      <c r="G238" s="486"/>
      <c r="H238" s="45">
        <v>1348.2</v>
      </c>
    </row>
    <row r="239" spans="2:10" ht="15" customHeight="1">
      <c r="B239" s="44" t="s">
        <v>315</v>
      </c>
      <c r="C239" s="486" t="s">
        <v>323</v>
      </c>
      <c r="D239" s="486"/>
      <c r="E239" s="486"/>
      <c r="F239" s="486"/>
      <c r="G239" s="486"/>
      <c r="H239" s="45">
        <v>1284.5999999999999</v>
      </c>
    </row>
    <row r="240" spans="2:10" ht="15" customHeight="1">
      <c r="B240" s="44" t="s">
        <v>317</v>
      </c>
      <c r="C240" s="486" t="s">
        <v>324</v>
      </c>
      <c r="D240" s="486"/>
      <c r="E240" s="486"/>
      <c r="F240" s="486"/>
      <c r="G240" s="486"/>
      <c r="H240" s="45">
        <v>1143.5</v>
      </c>
    </row>
    <row r="241" spans="2:10">
      <c r="B241" s="44" t="s">
        <v>325</v>
      </c>
      <c r="C241" s="486" t="s">
        <v>326</v>
      </c>
      <c r="D241" s="486"/>
      <c r="E241" s="486"/>
      <c r="F241" s="486"/>
      <c r="G241" s="486"/>
      <c r="H241" s="45">
        <v>1583.8</v>
      </c>
    </row>
    <row r="242" spans="2:10" ht="15" customHeight="1">
      <c r="B242" s="44" t="s">
        <v>327</v>
      </c>
      <c r="C242" s="490" t="s">
        <v>328</v>
      </c>
      <c r="D242" s="490"/>
      <c r="E242" s="490"/>
      <c r="F242" s="490"/>
      <c r="G242" s="490"/>
      <c r="H242" s="45">
        <v>1360.75</v>
      </c>
    </row>
    <row r="243" spans="2:10">
      <c r="B243" s="44" t="s">
        <v>329</v>
      </c>
      <c r="C243" s="486" t="s">
        <v>330</v>
      </c>
      <c r="D243" s="486"/>
      <c r="E243" s="486"/>
      <c r="F243" s="486"/>
      <c r="G243" s="486"/>
      <c r="H243" s="45">
        <v>932</v>
      </c>
    </row>
    <row r="244" spans="2:10" ht="15" customHeight="1">
      <c r="B244" s="44" t="s">
        <v>331</v>
      </c>
      <c r="C244" s="490" t="s">
        <v>332</v>
      </c>
      <c r="D244" s="490"/>
      <c r="E244" s="490"/>
      <c r="F244" s="490"/>
      <c r="G244" s="490"/>
      <c r="H244" s="45">
        <v>884</v>
      </c>
    </row>
    <row r="245" spans="2:10">
      <c r="B245" s="489" t="s">
        <v>319</v>
      </c>
      <c r="C245" s="489"/>
      <c r="D245" s="489"/>
      <c r="E245" s="489"/>
      <c r="F245" s="489"/>
      <c r="G245" s="489"/>
      <c r="H245" s="46">
        <f>AVERAGE(H236:H244)</f>
        <v>1252.4944444444445</v>
      </c>
    </row>
    <row r="246" spans="2:10">
      <c r="B246" s="47"/>
      <c r="C246" s="47"/>
      <c r="D246" s="47"/>
      <c r="E246" s="47"/>
    </row>
    <row r="247" spans="2:10" ht="15.75">
      <c r="B247" s="487">
        <v>2026</v>
      </c>
      <c r="C247" s="487"/>
      <c r="D247" s="487"/>
      <c r="E247" s="487"/>
      <c r="F247" s="487"/>
      <c r="G247" s="487"/>
      <c r="H247" s="487"/>
      <c r="J247" s="41"/>
    </row>
    <row r="248" spans="2:10" ht="33.75">
      <c r="B248" s="42" t="s">
        <v>306</v>
      </c>
      <c r="C248" s="488" t="s">
        <v>307</v>
      </c>
      <c r="D248" s="488"/>
      <c r="E248" s="488"/>
      <c r="F248" s="488"/>
      <c r="G248" s="488"/>
      <c r="H248" s="43" t="s">
        <v>308</v>
      </c>
    </row>
    <row r="249" spans="2:10">
      <c r="B249" s="44" t="s">
        <v>309</v>
      </c>
      <c r="C249" s="486" t="s">
        <v>333</v>
      </c>
      <c r="D249" s="486"/>
      <c r="E249" s="486"/>
      <c r="F249" s="486"/>
      <c r="G249" s="486"/>
      <c r="H249" s="45">
        <v>1587</v>
      </c>
    </row>
    <row r="250" spans="2:10">
      <c r="B250" s="44" t="s">
        <v>311</v>
      </c>
      <c r="C250" s="486" t="s">
        <v>334</v>
      </c>
      <c r="D250" s="486"/>
      <c r="E250" s="486"/>
      <c r="F250" s="486"/>
      <c r="G250" s="486"/>
      <c r="H250" s="45">
        <v>1477</v>
      </c>
    </row>
    <row r="251" spans="2:10">
      <c r="B251" s="44" t="s">
        <v>313</v>
      </c>
      <c r="C251" s="486" t="s">
        <v>335</v>
      </c>
      <c r="D251" s="486"/>
      <c r="E251" s="486"/>
      <c r="F251" s="486"/>
      <c r="G251" s="486"/>
      <c r="H251" s="45">
        <v>1258</v>
      </c>
    </row>
    <row r="252" spans="2:10">
      <c r="B252" s="44" t="s">
        <v>336</v>
      </c>
      <c r="C252" s="486" t="s">
        <v>337</v>
      </c>
      <c r="D252" s="486"/>
      <c r="E252" s="486"/>
      <c r="F252" s="486"/>
      <c r="G252" s="486"/>
      <c r="H252" s="45">
        <v>1011</v>
      </c>
    </row>
    <row r="253" spans="2:10" ht="15" customHeight="1">
      <c r="B253" s="44" t="s">
        <v>317</v>
      </c>
      <c r="C253" s="486" t="s">
        <v>338</v>
      </c>
      <c r="D253" s="486"/>
      <c r="E253" s="486"/>
      <c r="F253" s="486"/>
      <c r="G253" s="486"/>
      <c r="H253" s="45">
        <v>871</v>
      </c>
    </row>
    <row r="254" spans="2:10">
      <c r="B254" s="44" t="s">
        <v>339</v>
      </c>
      <c r="C254" s="486" t="s">
        <v>340</v>
      </c>
      <c r="D254" s="486"/>
      <c r="E254" s="486"/>
      <c r="F254" s="486"/>
      <c r="G254" s="486"/>
      <c r="H254" s="45">
        <v>1291</v>
      </c>
    </row>
    <row r="255" spans="2:10">
      <c r="B255" s="489" t="s">
        <v>319</v>
      </c>
      <c r="C255" s="489"/>
      <c r="D255" s="489"/>
      <c r="E255" s="489"/>
      <c r="F255" s="489"/>
      <c r="G255" s="489"/>
      <c r="H255" s="46">
        <f>AVERAGE(H249:H254)</f>
        <v>1249.1666666666667</v>
      </c>
    </row>
    <row r="256" spans="2:10">
      <c r="B256" s="47"/>
      <c r="C256" s="47"/>
      <c r="D256" s="47"/>
      <c r="E256" s="47"/>
    </row>
    <row r="257" spans="2:10"/>
    <row r="258" spans="2:10">
      <c r="B258"/>
      <c r="J258" s="41"/>
    </row>
    <row r="259" spans="2:10"/>
    <row r="260" spans="2:10"/>
    <row r="261" spans="2:10"/>
    <row r="262" spans="2:10" ht="15.75">
      <c r="B262" s="492" t="s">
        <v>341</v>
      </c>
      <c r="C262" s="492"/>
      <c r="D262" s="492"/>
      <c r="E262" s="492"/>
    </row>
    <row r="263" spans="2:10">
      <c r="B263" s="48" t="s">
        <v>64</v>
      </c>
      <c r="C263" s="49">
        <v>2024</v>
      </c>
      <c r="D263" s="49">
        <v>2025</v>
      </c>
      <c r="E263" s="49" t="s">
        <v>342</v>
      </c>
    </row>
    <row r="264" spans="2:10">
      <c r="B264" s="50" t="s">
        <v>343</v>
      </c>
      <c r="C264" s="51">
        <f>+H232</f>
        <v>1120.2099999999998</v>
      </c>
      <c r="D264" s="51">
        <f>+H245</f>
        <v>1252.4944444444445</v>
      </c>
      <c r="E264" s="51">
        <f>+H255</f>
        <v>1249.1666666666667</v>
      </c>
    </row>
    <row r="265" spans="2:10"/>
    <row r="266" spans="2:10" ht="15" customHeight="1">
      <c r="B266" s="491" t="s">
        <v>344</v>
      </c>
      <c r="C266" s="491"/>
      <c r="D266" s="491"/>
      <c r="E266" s="491"/>
      <c r="F266" s="52"/>
      <c r="G266" s="52"/>
    </row>
    <row r="267" spans="2:10">
      <c r="B267" s="491"/>
      <c r="C267" s="491"/>
      <c r="D267" s="491"/>
      <c r="E267" s="491"/>
      <c r="F267" s="52"/>
      <c r="G267" s="52"/>
    </row>
    <row r="268" spans="2:10" ht="15" customHeight="1">
      <c r="B268" s="491"/>
      <c r="C268" s="491"/>
      <c r="D268" s="491"/>
      <c r="E268" s="491"/>
      <c r="F268" s="52"/>
      <c r="G268" s="52"/>
    </row>
    <row r="269" spans="2:10" ht="15" customHeight="1">
      <c r="B269" s="491"/>
      <c r="C269" s="491"/>
      <c r="D269" s="491"/>
      <c r="E269" s="491"/>
    </row>
    <row r="270" spans="2:10" ht="15" customHeight="1"/>
    <row r="271" spans="2:10" ht="15" customHeight="1"/>
    <row r="272" spans="2:10" ht="15" customHeight="1"/>
    <row r="273" spans="10:10" ht="15" customHeight="1"/>
    <row r="274" spans="10:10" ht="15" customHeight="1"/>
    <row r="275" spans="10:10" ht="15" customHeight="1">
      <c r="J275" s="3" t="s">
        <v>345</v>
      </c>
    </row>
    <row r="276" spans="10:10" ht="15" customHeight="1"/>
    <row r="277" spans="10:10" ht="15" customHeight="1"/>
    <row r="278" spans="10:10" ht="15" customHeight="1"/>
    <row r="279" spans="10:10" ht="15" customHeight="1"/>
    <row r="280" spans="10:10" ht="15" customHeight="1"/>
    <row r="281" spans="10:10" ht="15" customHeight="1"/>
    <row r="282" spans="10:10" ht="15" customHeight="1"/>
  </sheetData>
  <mergeCells count="73">
    <mergeCell ref="B266:E269"/>
    <mergeCell ref="C251:G251"/>
    <mergeCell ref="C252:G252"/>
    <mergeCell ref="C253:G253"/>
    <mergeCell ref="C254:G254"/>
    <mergeCell ref="B255:G255"/>
    <mergeCell ref="B262:E262"/>
    <mergeCell ref="C250:G250"/>
    <mergeCell ref="C238:G238"/>
    <mergeCell ref="C239:G239"/>
    <mergeCell ref="C240:G240"/>
    <mergeCell ref="C241:G241"/>
    <mergeCell ref="C242:G242"/>
    <mergeCell ref="C243:G243"/>
    <mergeCell ref="C244:G244"/>
    <mergeCell ref="B245:G245"/>
    <mergeCell ref="B247:H247"/>
    <mergeCell ref="C248:G248"/>
    <mergeCell ref="C249:G249"/>
    <mergeCell ref="C237:G237"/>
    <mergeCell ref="B225:H225"/>
    <mergeCell ref="C226:G226"/>
    <mergeCell ref="C227:G227"/>
    <mergeCell ref="C228:G228"/>
    <mergeCell ref="C229:G229"/>
    <mergeCell ref="C230:G230"/>
    <mergeCell ref="C231:G231"/>
    <mergeCell ref="B232:G232"/>
    <mergeCell ref="B234:H234"/>
    <mergeCell ref="C235:G235"/>
    <mergeCell ref="C236:G236"/>
    <mergeCell ref="B223:Q223"/>
    <mergeCell ref="B174:E175"/>
    <mergeCell ref="B177:Q178"/>
    <mergeCell ref="B180:R180"/>
    <mergeCell ref="B182:Q182"/>
    <mergeCell ref="B184:E184"/>
    <mergeCell ref="B201:R201"/>
    <mergeCell ref="B203:Q203"/>
    <mergeCell ref="B205:E205"/>
    <mergeCell ref="B221:R221"/>
    <mergeCell ref="B188:E192"/>
    <mergeCell ref="B209:H219"/>
    <mergeCell ref="B165:C165"/>
    <mergeCell ref="B101:E105"/>
    <mergeCell ref="B114:E114"/>
    <mergeCell ref="B117:E120"/>
    <mergeCell ref="B131:E131"/>
    <mergeCell ref="B134:E137"/>
    <mergeCell ref="B148:E148"/>
    <mergeCell ref="B151:E153"/>
    <mergeCell ref="B106:E112"/>
    <mergeCell ref="B122:E129"/>
    <mergeCell ref="B138:E145"/>
    <mergeCell ref="B155:E162"/>
    <mergeCell ref="B98:E98"/>
    <mergeCell ref="B41:K41"/>
    <mergeCell ref="B45:E45"/>
    <mergeCell ref="B60:K60"/>
    <mergeCell ref="B62:Q62"/>
    <mergeCell ref="B68:H68"/>
    <mergeCell ref="B80:E80"/>
    <mergeCell ref="B83:E83"/>
    <mergeCell ref="B95:R95"/>
    <mergeCell ref="B43:P43"/>
    <mergeCell ref="B70:E78"/>
    <mergeCell ref="B85:E93"/>
    <mergeCell ref="B26:E26"/>
    <mergeCell ref="B2:R2"/>
    <mergeCell ref="B4:R4"/>
    <mergeCell ref="B7:E7"/>
    <mergeCell ref="B22:H22"/>
    <mergeCell ref="B24:P24"/>
  </mergeCells>
  <pageMargins left="0.7" right="0.7" top="0.75" bottom="0.75" header="0.3" footer="0.3"/>
  <pageSetup orientation="portrait" r:id="rId1"/>
  <headerFooter>
    <oddFooter>&amp;R_x000D_&amp;1#&amp;"Calibri"&amp;10&amp;K000000 Información Pública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BBAA26D77632942B47AA45388A7202C" ma:contentTypeVersion="1" ma:contentTypeDescription="Crear nuevo documento." ma:contentTypeScope="" ma:versionID="112a5ff832500bed10a2c50c3b0868e5">
  <xsd:schema xmlns:xsd="http://www.w3.org/2001/XMLSchema" xmlns:xs="http://www.w3.org/2001/XMLSchema" xmlns:p="http://schemas.microsoft.com/office/2006/metadata/properties" xmlns:ns2="2febaad4-4a94-47d8-bd40-dd72d5026160" targetNamespace="http://schemas.microsoft.com/office/2006/metadata/properties" ma:root="true" ma:fieldsID="45d99a13990214a782ddff61e3c1d010" ns2:_="">
    <xsd:import namespace="2febaad4-4a94-47d8-bd40-dd72d502616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ebaad4-4a94-47d8-bd40-dd72d5026160"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EDE32E-26D5-46C7-AB89-218EB85CDF32}"/>
</file>

<file path=customXml/itemProps2.xml><?xml version="1.0" encoding="utf-8"?>
<ds:datastoreItem xmlns:ds="http://schemas.openxmlformats.org/officeDocument/2006/customXml" ds:itemID="{72818E2A-73AA-4C72-A41C-A679D4BD209C}"/>
</file>

<file path=customXml/itemProps3.xml><?xml version="1.0" encoding="utf-8"?>
<ds:datastoreItem xmlns:ds="http://schemas.openxmlformats.org/officeDocument/2006/customXml" ds:itemID="{10C0B40B-84DC-4759-AEE1-47CD4A10E8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Moreno Amado</dc:creator>
  <cp:keywords/>
  <dc:description/>
  <cp:lastModifiedBy/>
  <cp:revision/>
  <dcterms:created xsi:type="dcterms:W3CDTF">2015-06-05T18:19:34Z</dcterms:created>
  <dcterms:modified xsi:type="dcterms:W3CDTF">2026-08-28T14:51:31Z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cdd2d6d-4b00-43ff-82f7-780af7893f3e_Enabled">
    <vt:lpwstr>true</vt:lpwstr>
  </property>
  <property fmtid="{D5CDD505-2E9C-101B-9397-08002B2CF9AE}" pid="3" name="MSIP_Label_ccdd2d6d-4b00-43ff-82f7-780af7893f3e_SetDate">
    <vt:lpwstr>2026-04-20T12:50:08Z</vt:lpwstr>
  </property>
  <property fmtid="{D5CDD505-2E9C-101B-9397-08002B2CF9AE}" pid="4" name="MSIP_Label_ccdd2d6d-4b00-43ff-82f7-780af7893f3e_Method">
    <vt:lpwstr>Privileged</vt:lpwstr>
  </property>
  <property fmtid="{D5CDD505-2E9C-101B-9397-08002B2CF9AE}" pid="5" name="MSIP_Label_ccdd2d6d-4b00-43ff-82f7-780af7893f3e_Name">
    <vt:lpwstr>Clasificada</vt:lpwstr>
  </property>
  <property fmtid="{D5CDD505-2E9C-101B-9397-08002B2CF9AE}" pid="6" name="MSIP_Label_ccdd2d6d-4b00-43ff-82f7-780af7893f3e_SiteId">
    <vt:lpwstr>fab26e5a-737a-4438-8ccd-8e465ecf21d8</vt:lpwstr>
  </property>
  <property fmtid="{D5CDD505-2E9C-101B-9397-08002B2CF9AE}" pid="7" name="MSIP_Label_ccdd2d6d-4b00-43ff-82f7-780af7893f3e_ActionId">
    <vt:lpwstr>2d1b0289-acc3-442f-a654-9ad1ed3c2355</vt:lpwstr>
  </property>
  <property fmtid="{D5CDD505-2E9C-101B-9397-08002B2CF9AE}" pid="8" name="MSIP_Label_ccdd2d6d-4b00-43ff-82f7-780af7893f3e_ContentBits">
    <vt:lpwstr>2</vt:lpwstr>
  </property>
  <property fmtid="{D5CDD505-2E9C-101B-9397-08002B2CF9AE}" pid="9" name="ContentTypeId">
    <vt:lpwstr>0x010100DBBAA26D77632942B47AA45388A7202C</vt:lpwstr>
  </property>
</Properties>
</file>