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D:\CARLOS SAAVEDRA\SUBDIRECCION ASUNTOS PENALES\SUPERVISION Y AUDITORIA\2022\4 ITRC 440 PLAN PREVENCION FRAUDE Y CORRUPCION\EVIDENCIAS PPFC INSPECCION 440 ITRC\"/>
    </mc:Choice>
  </mc:AlternateContent>
  <xr:revisionPtr revIDLastSave="0" documentId="13_ncr:1_{74BB8FE3-1996-4442-89E3-34C675B90E66}" xr6:coauthVersionLast="47" xr6:coauthVersionMax="47" xr10:uidLastSave="{00000000-0000-0000-0000-000000000000}"/>
  <bookViews>
    <workbookView xWindow="-120" yWindow="-120" windowWidth="24240" windowHeight="13140" activeTab="1" xr2:uid="{00000000-000D-0000-FFFF-FFFF00000000}"/>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'RG1'!$A$1:$T$65</definedName>
    <definedName name="_xlnm.Print_Area" localSheetId="3">'RG2'!$A$1:$T$61</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'RG1'!$32:$33</definedName>
    <definedName name="_xlnm.Print_Titles" localSheetId="3">'RG2'!$32:$33</definedName>
    <definedName name="_xlnm.Print_Titles" localSheetId="5">'RG3'!$32:$33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1" i="22" l="1"/>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S54" i="21"/>
  <c r="T54" i="21" s="1"/>
  <c r="S53" i="21"/>
  <c r="T53" i="21" s="1"/>
  <c r="S46" i="21"/>
  <c r="T46" i="21" s="1"/>
  <c r="S45" i="21"/>
  <c r="T45" i="21" s="1"/>
  <c r="S44" i="21"/>
  <c r="T44" i="21" s="1"/>
  <c r="S43" i="21"/>
  <c r="T43" i="21" s="1"/>
  <c r="S42" i="21"/>
  <c r="T42" i="21" s="1"/>
  <c r="S41" i="21"/>
  <c r="T41" i="21" s="1"/>
  <c r="S40" i="21"/>
  <c r="T40" i="21" s="1"/>
  <c r="S39" i="21"/>
  <c r="T39" i="21" s="1"/>
  <c r="S38" i="21"/>
  <c r="T38" i="21" s="1"/>
  <c r="S37" i="21"/>
  <c r="T37" i="21" s="1"/>
  <c r="S36" i="21"/>
  <c r="T36" i="21" s="1"/>
  <c r="S35" i="21"/>
  <c r="T35" i="21" s="1"/>
  <c r="S34" i="21"/>
  <c r="T34" i="21" s="1"/>
  <c r="H31" i="20"/>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H25" i="20"/>
  <c r="G25" i="20"/>
  <c r="F25" i="20"/>
  <c r="K25" i="20" s="1"/>
  <c r="L25" i="20" s="1"/>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H19" i="20"/>
  <c r="G19" i="20"/>
  <c r="F19" i="20"/>
  <c r="K19" i="20" s="1"/>
  <c r="L19" i="20" s="1"/>
  <c r="E19" i="20"/>
  <c r="D19" i="20"/>
  <c r="H18" i="20"/>
  <c r="G18" i="20"/>
  <c r="F18" i="20"/>
  <c r="K18" i="20" s="1"/>
  <c r="L18" i="20" s="1"/>
  <c r="E18" i="20"/>
  <c r="D18" i="20"/>
  <c r="H17" i="20"/>
  <c r="G17" i="20"/>
  <c r="F17" i="20"/>
  <c r="K17" i="20" s="1"/>
  <c r="L17" i="20" s="1"/>
  <c r="E17" i="20"/>
  <c r="D17" i="20"/>
  <c r="H16" i="20"/>
  <c r="G16" i="20"/>
  <c r="F16" i="20"/>
  <c r="K16" i="20" s="1"/>
  <c r="L16" i="20" s="1"/>
  <c r="E16" i="20"/>
  <c r="D16" i="20"/>
  <c r="H15" i="20"/>
  <c r="G15" i="20"/>
  <c r="F15" i="20"/>
  <c r="K15" i="20" s="1"/>
  <c r="L15" i="20" s="1"/>
  <c r="E15" i="20"/>
  <c r="D15" i="20"/>
  <c r="H14" i="20"/>
  <c r="G14" i="20"/>
  <c r="F14" i="20"/>
  <c r="K14" i="20" s="1"/>
  <c r="L14" i="20" s="1"/>
  <c r="E14" i="20"/>
  <c r="D14" i="20"/>
  <c r="H13" i="20"/>
  <c r="G13" i="20"/>
  <c r="F13" i="20"/>
  <c r="K13" i="20" s="1"/>
  <c r="L13" i="20" s="1"/>
  <c r="E13" i="20"/>
  <c r="D13" i="20"/>
  <c r="H12" i="20"/>
  <c r="G12" i="20"/>
  <c r="F12" i="20"/>
  <c r="K12" i="20" s="1"/>
  <c r="L12" i="20" s="1"/>
  <c r="E12" i="20"/>
  <c r="D12" i="20"/>
  <c r="H11" i="20"/>
  <c r="G11" i="20"/>
  <c r="F11" i="20"/>
  <c r="K11" i="20" s="1"/>
  <c r="L11" i="20" s="1"/>
  <c r="E11" i="20"/>
  <c r="D11" i="20"/>
  <c r="N11" i="20" s="1"/>
  <c r="O11" i="20" s="1"/>
  <c r="S54" i="19"/>
  <c r="T54" i="19" s="1"/>
  <c r="S53" i="19"/>
  <c r="T53" i="19" s="1"/>
  <c r="S46" i="19"/>
  <c r="T46" i="19" s="1"/>
  <c r="S45" i="19"/>
  <c r="T45" i="19" s="1"/>
  <c r="S44" i="19"/>
  <c r="T44" i="19" s="1"/>
  <c r="S43" i="19"/>
  <c r="T43" i="19" s="1"/>
  <c r="S42" i="19"/>
  <c r="T42" i="19" s="1"/>
  <c r="S41" i="19"/>
  <c r="T41" i="19" s="1"/>
  <c r="S40" i="19"/>
  <c r="T40" i="19" s="1"/>
  <c r="S39" i="19"/>
  <c r="T39" i="19" s="1"/>
  <c r="S38" i="19"/>
  <c r="T38" i="19" s="1"/>
  <c r="S37" i="19"/>
  <c r="T37" i="19" s="1"/>
  <c r="S36" i="19"/>
  <c r="T36" i="19" s="1"/>
  <c r="S35" i="19"/>
  <c r="T35" i="19" s="1"/>
  <c r="S34" i="19"/>
  <c r="T34" i="19" s="1"/>
  <c r="G11" i="18"/>
  <c r="N11" i="22" l="1"/>
  <c r="O11" i="22" s="1"/>
  <c r="N12" i="20"/>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l="1"/>
  <c r="N12" i="18" s="1"/>
  <c r="N12" i="22"/>
  <c r="O12" i="22" s="1"/>
  <c r="N13" i="20"/>
  <c r="O13" i="20" s="1"/>
  <c r="S43" i="10"/>
  <c r="T43" i="10" s="1"/>
  <c r="S44" i="10"/>
  <c r="T44" i="10" s="1"/>
  <c r="S45" i="10"/>
  <c r="T45" i="10" s="1"/>
  <c r="S46" i="10"/>
  <c r="T46" i="10" s="1"/>
  <c r="S53" i="10"/>
  <c r="T53" i="10" s="1"/>
  <c r="S54" i="10"/>
  <c r="T54" i="10" s="1"/>
  <c r="S34" i="10"/>
  <c r="T34" i="10" s="1"/>
  <c r="O11" i="18" l="1"/>
  <c r="N13" i="22"/>
  <c r="O13" i="22" s="1"/>
  <c r="N14" i="20"/>
  <c r="O14" i="20" s="1"/>
  <c r="O12" i="18"/>
  <c r="N13" i="18"/>
  <c r="N14" i="22" l="1"/>
  <c r="O14" i="22" s="1"/>
  <c r="N15" i="20"/>
  <c r="O15" i="20" s="1"/>
  <c r="O13" i="18"/>
  <c r="N14" i="18"/>
  <c r="N15" i="22" l="1"/>
  <c r="O15" i="22" s="1"/>
  <c r="N16" i="20"/>
  <c r="O16" i="20" s="1"/>
  <c r="O14" i="18"/>
  <c r="N15" i="18"/>
  <c r="O15" i="18" s="1"/>
  <c r="N16" i="22" l="1"/>
  <c r="O16" i="22" s="1"/>
  <c r="N17" i="20"/>
  <c r="N16" i="18"/>
  <c r="N17" i="22" l="1"/>
  <c r="N18" i="22" s="1"/>
  <c r="N18" i="20"/>
  <c r="O18" i="20" s="1"/>
  <c r="O17" i="20"/>
  <c r="O16" i="18"/>
  <c r="N17" i="18"/>
  <c r="N18" i="18" s="1"/>
  <c r="O17" i="22" l="1"/>
  <c r="N19" i="20"/>
  <c r="O19" i="20" s="1"/>
  <c r="O18" i="22"/>
  <c r="N19" i="22"/>
  <c r="O18" i="18"/>
  <c r="N19" i="18"/>
  <c r="O17" i="18"/>
  <c r="N20" i="20" l="1"/>
  <c r="O20" i="20" s="1"/>
  <c r="O19" i="22"/>
  <c r="N20" i="22"/>
  <c r="O19" i="18"/>
  <c r="N20" i="18"/>
  <c r="N21" i="20" l="1"/>
  <c r="O21" i="20" s="1"/>
  <c r="O20" i="22"/>
  <c r="N21" i="22"/>
  <c r="O20" i="18"/>
  <c r="N21" i="18"/>
  <c r="N22" i="20" l="1"/>
  <c r="O22" i="20" s="1"/>
  <c r="O21" i="22"/>
  <c r="N22" i="22"/>
  <c r="O21" i="18"/>
  <c r="N22" i="18"/>
  <c r="N23" i="20" l="1"/>
  <c r="O23" i="20" s="1"/>
  <c r="O22" i="22"/>
  <c r="N23" i="22"/>
  <c r="O22" i="18"/>
  <c r="N23" i="18"/>
  <c r="N24" i="20" l="1"/>
  <c r="O24" i="20" s="1"/>
  <c r="O23" i="22"/>
  <c r="N24" i="22"/>
  <c r="O23" i="18"/>
  <c r="N24" i="18"/>
  <c r="N25" i="20" l="1"/>
  <c r="O25" i="20" s="1"/>
  <c r="O24" i="22"/>
  <c r="N25" i="22"/>
  <c r="O25" i="22" s="1"/>
  <c r="O24" i="18"/>
  <c r="N25" i="18"/>
  <c r="O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00000000-0006-0000-01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00000000-0006-0000-01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00000000-0006-0000-01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00000000-0006-0000-01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00000000-0006-0000-01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00000000-0006-0000-01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00000000-0006-0000-01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00000000-0006-0000-01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00000000-0006-0000-01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00000000-0006-0000-01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00000000-0006-0000-01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00000000-0006-0000-01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00000000-0006-0000-01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00000000-0006-0000-01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00000000-0006-0000-01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00000000-0006-0000-01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00000000-0006-0000-01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00000000-0006-0000-0100-000012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00000000-0006-0000-0200-000001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00000000-0006-0000-0200-000002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00000000-0006-0000-0200-000003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00000000-0006-0000-0200-000004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00000000-0006-0000-0200-000005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00000000-0006-0000-0200-000006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0000000-0006-0000-0200-0000070000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0000000-0006-0000-0200-000008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00000000-0006-0000-03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00000000-0006-0000-03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00000000-0006-0000-03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00000000-0006-0000-03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00000000-0006-0000-03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00000000-0006-0000-03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00000000-0006-0000-03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00000000-0006-0000-03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00000000-0006-0000-03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00000000-0006-0000-03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00000000-0006-0000-03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00000000-0006-0000-03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00000000-0006-0000-03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00000000-0006-0000-03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00000000-0006-0000-03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00000000-0006-0000-03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00000000-0006-0000-03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00000000-0006-0000-0300-000012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00000000-0006-0000-0400-000001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00000000-0006-0000-0400-000002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00000000-0006-0000-0400-000003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00000000-0006-0000-0400-000004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00000000-0006-0000-0400-000005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00000000-0006-0000-0400-000006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0000000-0006-0000-0400-0000070000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0000000-0006-0000-0400-000008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00000000-0006-0000-05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00000000-0006-0000-05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00000000-0006-0000-05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00000000-0006-0000-05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00000000-0006-0000-05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00000000-0006-0000-05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00000000-0006-0000-05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00000000-0006-0000-05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00000000-0006-0000-05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00000000-0006-0000-05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00000000-0006-0000-05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00000000-0006-0000-05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00000000-0006-0000-05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00000000-0006-0000-05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00000000-0006-0000-05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00000000-0006-0000-05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00000000-0006-0000-05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00000000-0006-0000-0500-000012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00000000-0006-0000-0600-000001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00000000-0006-0000-0600-000002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00000000-0006-0000-0600-000003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00000000-0006-0000-0600-000004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00000000-0006-0000-0600-000005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00000000-0006-0000-0600-000006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0000000-0006-0000-0600-0000070000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0000000-0006-0000-0600-000008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<sst xmlns="http://schemas.openxmlformats.org/spreadsheetml/2006/main" count="384" uniqueCount="165">
  <si>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</si>
  <si>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</si>
  <si>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</si>
  <si>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</si>
  <si>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</si>
  <si>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</si>
  <si>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</si>
  <si>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</si>
  <si>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</si>
  <si>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</si>
  <si>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</si>
  <si>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</si>
  <si>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</si>
  <si>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</si>
  <si>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</si>
  <si>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Este numero es el asignado a la inspección</t>
  </si>
  <si>
    <t>Indicar la fecha de elaboración del PPFC</t>
  </si>
  <si>
    <r>
      <t>3. Identificación de los Rie</t>
    </r>
    <r>
      <rPr>
        <b/>
        <sz val="11"/>
        <color theme="4" tint="-0.499984740745262"/>
        <rFont val="Myriad Pro"/>
        <family val="2"/>
      </rPr>
      <t>sgos de Fraude y Corrupción</t>
    </r>
    <r>
      <rPr>
        <b/>
        <sz val="11"/>
        <color rgb="FF1E417D"/>
        <rFont val="Myriad Pro"/>
        <family val="2"/>
      </rPr>
      <t xml:space="preserve"> que se mitigan</t>
    </r>
  </si>
  <si>
    <t>Identificar la Entidad que esta formulando el PPFC</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</si>
  <si>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</si>
  <si>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</si>
  <si>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</si>
  <si>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</si>
  <si>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</si>
  <si>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</si>
  <si>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r>
      <t xml:space="preserve">ID del hallazgo I. </t>
    </r>
    <r>
      <rPr>
        <sz val="11"/>
        <color theme="0" tint="-0.34998626667073579"/>
        <rFont val="Myriad Pro"/>
        <family val="2"/>
      </rPr>
      <t>(Esta identificación y descripción se encuentra en el informe final)</t>
    </r>
  </si>
  <si>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</si>
  <si>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</si>
  <si>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</si>
  <si>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</si>
  <si>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</si>
  <si>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</si>
  <si>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</si>
  <si>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</si>
  <si>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</si>
  <si>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</si>
  <si>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</si>
  <si>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</si>
  <si>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</si>
  <si>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</si>
  <si>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</si>
  <si>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</si>
  <si>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</si>
  <si>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</si>
  <si>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</si>
  <si>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</si>
  <si>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</si>
  <si>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</si>
  <si>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</si>
  <si>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</si>
  <si>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</si>
  <si>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</si>
  <si>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</si>
  <si>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</si>
  <si>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</si>
  <si>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</si>
  <si>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</si>
  <si>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</si>
  <si>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</si>
  <si>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</si>
  <si>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</si>
  <si>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</si>
  <si>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Acción No.1</t>
  </si>
  <si>
    <t>Tarea No.1</t>
  </si>
  <si>
    <t>Tarea No.2</t>
  </si>
  <si>
    <t>Tarea No.3</t>
  </si>
  <si>
    <t>Consolidado de Avance por Acción</t>
  </si>
  <si>
    <t>DIAN</t>
  </si>
  <si>
    <t>ID del Riesgo de Corrupción :  N/A</t>
  </si>
  <si>
    <t>ID del Riesgo de Gestión  :  RG 1. “Decisión del proceso por conducta punible fuera de los criterios legales y/o procedimentales”</t>
  </si>
  <si>
    <t>ID del Riesgo de Corrupción :  RFC 1. “Acción u omisión para adelantar, retardar, o manipular la información contenida en las actuaciones administrativas, para favorecimiento propio o de terceros”</t>
  </si>
  <si>
    <t>ID del hallazgo I. De los cuarenta y seis (46) casos analizados en las Direcciones Seccionales de Impuestos y Aduanas de Pereira, Maicao y Santa Marta, se evidenció que nueve (09) incumplen el tiempo establecido para el traslado del insumo a la Unidad Penal o quien haga sus veces, según lo estipulado en el PROTOCOLO PARA EL CUMPLIMIENTO DE LOS ARTÍCULOS 49 Y 53 DE LA LEY 1762 DE 2015 SUSCRITO ENTRE LA FISCALIA GENERAL DE LA NACIÓN, LA POLICIA NACIONAL Y LA DIRECCIÓN DE IMPUESTOS Y ADUANAS NACIONALES – DIAN, artículo 67 de Ley 906 de 2004, artículo 601 y 660 del Decreto 1165 de 2019 y el artículo 619 de la Resolución 46 de 2019, lo cual representa el 19.56 % del total de expedientes revisados.
ID del hallazgo II. De los cuarenta y seis (46) casos analizados en las Direcciones Seccionales de Impuestos y Aduanas de Pereira, Maicao y Santa Marta, se evidenció que cuarenta (40) incumplen los procedimientos PR-GJ-0120 “Atención a Procesos penales”, versión 5 y PR-PEC-0120 “Atención a Procesos penales”, versión 6, memorandos y conceptos emitidos por la DIAN, lo cual representa el 86.95% del total de expedientes revisados</t>
  </si>
  <si>
    <t>Subdirección de Asuntos Penales</t>
  </si>
  <si>
    <t>Subdirector de Asuntos Penales</t>
  </si>
  <si>
    <t>correctiva</t>
  </si>
  <si>
    <t>Rec. 1</t>
  </si>
  <si>
    <t>Rec. 2</t>
  </si>
  <si>
    <t>Rec. 4</t>
  </si>
  <si>
    <t>Rec. 5</t>
  </si>
  <si>
    <t>Mejora</t>
  </si>
  <si>
    <t>Director Seccional - Jefe División Jurídica o quien haga sus veces</t>
  </si>
  <si>
    <t>Correctiva</t>
  </si>
  <si>
    <t xml:space="preserve">Subdirección de Fiscalización Aduanera, Subdirección de Operación Aduanera y Subdirección Operativa Policial. </t>
  </si>
  <si>
    <t xml:space="preserve">Subdirector de Fiscalización Aduanera, Subdirector de Operación Aduanera y Subdirector Operativa Policial. </t>
  </si>
  <si>
    <t>Realizar informe de seguimiento de los reportes a nivel nacional</t>
  </si>
  <si>
    <t>Revisión de los reportes generados para establecer insumos no remitidos y causal de no remisión</t>
  </si>
  <si>
    <t>Directores Seccionales, jefes de división de unidades aprehensoras o quienes hagan sus veces</t>
  </si>
  <si>
    <t>Subdirección de Fiscalización Aduanera, Subdirección de Asuntos Penales</t>
  </si>
  <si>
    <t>Procedimiento modificado</t>
  </si>
  <si>
    <t>Rec, 5</t>
  </si>
  <si>
    <t>Subdirector de Fiscalización Aduanera, Subdirector de Asuntos Penales</t>
  </si>
  <si>
    <t>Directores seccionales</t>
  </si>
  <si>
    <t>Rec. 3</t>
  </si>
  <si>
    <t>Delimitar los campos del reporte a generar</t>
  </si>
  <si>
    <t>Especificaciones del reporte</t>
  </si>
  <si>
    <t>Subdirector de Soluciones y Desarrollo y Subdirector de Asuntos Penales</t>
  </si>
  <si>
    <t>Implementar el reporte solicitado, una vez desarrollado y probado</t>
  </si>
  <si>
    <t xml:space="preserve">Acta de comité de puesta en producción </t>
  </si>
  <si>
    <t xml:space="preserve">Subdirección de Soluciones y Desarrollo </t>
  </si>
  <si>
    <t xml:space="preserve">Subdirector de Soluciones y Desarrollo </t>
  </si>
  <si>
    <t>Subdirector de Asuntos Penales.</t>
  </si>
  <si>
    <t xml:space="preserve">Preventiva </t>
  </si>
  <si>
    <t>Documento generado que reporte el seguimiento, y retroalimentación.</t>
  </si>
  <si>
    <t>Apoyar a prevención el análisis de insumos aduaneros en Seccionales donde exista un único funcionario, esto de acuerdo a su capacidad operativa de la dependencia</t>
  </si>
  <si>
    <t>Apoyar a prevención y de acuerdo a la capacidad operativa de la Subdirección de Asuntos Penales al análisis de los insumos aduaneros presentados cuando se justifique por el incremento de insumos</t>
  </si>
  <si>
    <t>Estudio y análisis de los insumos con calidad y eficiencia</t>
  </si>
  <si>
    <t>Minimizar la concentración de insumos penales aduaneros</t>
  </si>
  <si>
    <t xml:space="preserve">Subdirección de Asuntos penales. </t>
  </si>
  <si>
    <t>Subdirección de Soluciones y Desarrollo Y Subdireccción de Asuntos Penales</t>
  </si>
  <si>
    <t>Construir cuadro para el  control de la entrega documental del acta de aprehensión  y sus documentos soporte a la Unidad Penal.</t>
  </si>
  <si>
    <t>Diligenciar el cuadro establecido en forma mensual para el control de envío de las aprehensiones a la Unidad Penal, por cada una de las Unidades aprehensoreas (Operación Aduanera, Polfa, Fiscalización)</t>
  </si>
  <si>
    <t>Conciliar la totalidad de las aprehensiones que van con destino a la Unidad Penal, para establecer la eficiencia del control implementado.</t>
  </si>
  <si>
    <t>informes</t>
  </si>
  <si>
    <t>Directores Seccionales, jefes de división de las Unidades Aprehensoras o quienes hagan sus veces de las Direcciones Seccionales de Aduanas de Cali,  Impuestos y Aduanas de Buenaventura, Pereria, Maicao y Santa Marta.</t>
  </si>
  <si>
    <t>cuadros control  diligenciados</t>
  </si>
  <si>
    <t>Rec. 2 y 4</t>
  </si>
  <si>
    <t xml:space="preserve">Remisión del reporte a las seccionales que esten incumpliendo. </t>
  </si>
  <si>
    <t xml:space="preserve">Informe de reportes incumplidos </t>
  </si>
  <si>
    <t>Subdirección de Asuntos Penales.</t>
  </si>
  <si>
    <t>Revisión al reporte del Memorando 196 2021 que modificó el Memorando 222 de 2019, mediante el cual se implementa control entre Planilla 3 e insumos de denuncias penales gestionados por las dependencias jurídicas.</t>
  </si>
  <si>
    <t xml:space="preserve">Modificar el cuadro de control creado en el Memorando 196 de 2021, e incluir tres (3) columnas adicionales: i) causal de aprehensión, ii) causa de no denuncia, iii) fecha de denuncia. </t>
  </si>
  <si>
    <t xml:space="preserve">Subdirección de Fiscalización Aduanera </t>
  </si>
  <si>
    <t xml:space="preserve">Revisión de los reportes generados para establecer razones de no denuncia y confrontarlas con la normatividad aplicable en materia de atención a procesos penales PR-PEC-0120. </t>
  </si>
  <si>
    <t>Subdirección de Asuntos Penales, y Direcciones Seccionales</t>
  </si>
  <si>
    <t>Subdirector de Asuntos Penales y direcciones seccionales</t>
  </si>
  <si>
    <t xml:space="preserve">Modificar el procedimiento PEC 120
</t>
  </si>
  <si>
    <t>Elaboración cuadro que permita cruzar la información registrada en  planilla 3 vs. los insumos enviados a Unidad Penal, para control y seguimiento de las actas de aprehensión y sus documentos soporte.</t>
  </si>
  <si>
    <t>Elaborar cuadro de control donde se registre  la información  de las actas de aprehensión emitidas por la Unidad Aprehensora e informadas a la Unidad Penal vs. lo reportado en planilla No. 3.</t>
  </si>
  <si>
    <t>Proporcionar una herramienta de control a las Direcciones Seccionales para Conciliar la información de las actas de aprehensión reportadas en planilla No. 3 vs.  las actas de aprehensión  que requieren ser gestionadas ante la Unidad Penal.</t>
  </si>
  <si>
    <t>Cuadro control aprehensiones con destino a la Unidad Penal.</t>
  </si>
  <si>
    <t>Diligenciamiento del cuadro de control que  contenga la información registrada de las actas de aprehensión con destino a la Unidad Penal vs. lo reportado en planilla No. 3.</t>
  </si>
  <si>
    <t>Revisar el informe que entregan las Direcciones Seccionales de conformidad con el Memorando 196 de 2021, que garantice la entrega de las aprehensiones penalizables.</t>
  </si>
  <si>
    <t>Cumplimiento en tiempo real a los términos de interposición de las denuncias penales</t>
  </si>
  <si>
    <t>Elaboracion informe de resultados de la conciliación de la información  de las actas de aprehensión reportadas a la planilla No. 3 vs. las actas de aprehensión gestionadas por las Seccionales que deben ser enviadas a la Unidad Penal.</t>
  </si>
  <si>
    <t>Preparar informe de resultados que refleje los incumplimientos y las acciones realizadas como resultado de la conciliación a la Subdirección correspondiente según la Unidad Aprehensora. (Operación Aduanera,Polfa, Fiscalización)</t>
  </si>
  <si>
    <t>Enviar informe de resultados en forma mensual que refleje los incumplimientos y las acciones realizadas por la Dirección Seccional como resultado de la conciliación a la Subdirección según corresponda a la Unidad Aprehensora. (Operación Aduanera,Polfa, Fiscalización)</t>
  </si>
  <si>
    <t>Diseñar e implementar una medida que minimice o evite la concentración en la asignación de los insumos penales aduaneros en las seccionales de Pereira, Santa Marta y Maicao.</t>
  </si>
  <si>
    <t xml:space="preserve">Implementar herramienta de control dirigida a los Comités Jurídicos de Dirección Operativa o Seccional que validen las decisiones tomadas, cuando se pronuncian respecto a la denuncia sí o no de los insumos aduaneros presentados por la aprehensión de mercancías que se encuentre relacionada con alguna conducta punible </t>
  </si>
  <si>
    <t>Modificar el Memorando 196 de 2021, para incluir en el cuadro de control las columnas que nos permiten verificar las decisiones de los Comités Jurídicos de Dirección Operativa o Seccional</t>
  </si>
  <si>
    <t>Verificar la aplicación de la normatividad en materia de atención a procesos penales PR-PEC-0120 por parte de los Comités Jurídicos de Dirección Operativa o Seccional</t>
  </si>
  <si>
    <t>Acto administrativo que modifica el Memorando 196 de 2021 y Cuadro de Control modificado</t>
  </si>
  <si>
    <t>Implementar herramienta de control dirigida a los Comités Jurídicos de Dirección Operativa o Seccional que validen las decisiones tomadas, cuando se pronuncian respecto a la denuncia si o no de los insumos aduaneros presentados por la aprehensión de mercancias que se encuentre relacionada con alguna conducta punible</t>
  </si>
  <si>
    <t>Revisar el informe que entregan las Direcciones Seccionales de conformidad con el Memorando 196 de 2021 modificado con las tres columnas, con el objetivo de verificar las razones de no denuncia de los Comités Jurídicos de Dirección Operativa o Seccional, para  de esta forma controlar la aplicación de la normatividad en materia de atención de procesos penales.</t>
  </si>
  <si>
    <t>Revisión del informe trimestral que entregan las Direcciones Seccionales, de conformidad con el Memorando 196 del 2021 y su modificatorio que se va a proferir</t>
  </si>
  <si>
    <t>Desarrollar una funcionalidad dentro del Sistema de Información Electrónica de Procesos Penales -SIEPP, por medio de la cual se realice seguimiento y control en tiempo real por parte de nivel central al cumplimiento de términos relacionados con la interposición de la denuncia.</t>
  </si>
  <si>
    <t xml:space="preserve">Delimitación de reporte a generar y rol de consulta dentro del Sistema de Información Electrónica de Procesos Penales -SIEPP
</t>
  </si>
  <si>
    <t>Generar reporte delimitado y el rol de consulta dentro del Sistema de Información Electrónica de Procesos Penales -SIEPP</t>
  </si>
  <si>
    <t>Desarrollo, pruebas y puesta en producción del reporte solicitado a través del Sistema de Información Electrónica de Procesos Penales -SIEPP</t>
  </si>
  <si>
    <t>Desarrollar el reporte a través del Sistema de Información Electrónica de Procesos Penales -SIEPP</t>
  </si>
  <si>
    <t>Seguimiento al reporte generado en el Sistema de Información Electrónica de Procesos Penales -SIEPP.</t>
  </si>
  <si>
    <t>Hacer seguimiento a las direcciones seccionales que según el reporte generado en el Sistema de Información Electrónica de Procesos Penales -SIEPP tengan insumos que no hayan sido gestionados dentro de oportunidad</t>
  </si>
  <si>
    <t>Se busca que la Dirección Seccional asegure la entrega de la totalidad de las actas de aprehensión, que cumplan los presupuestos para su remisión a la Unidad Penal con la calidad y oportunidad requerida.</t>
  </si>
  <si>
    <t>Insumos analizados desde el Nivel Central y remitidos a la seccional para su presentación en el comité juridico de la seccional.</t>
  </si>
  <si>
    <t>Instrucción en el procedimiento PR-PEC-120 para que los insumos aduaneros sean asignados entre los distintos funcionarios disponibles en aquellas seccionales donde esto sea posible.</t>
  </si>
  <si>
    <t>Modificar la actividad 2, del PR-PEC-0120 Agregando lo siguiente: "El reparto se realiza de manera equitativa y aleatoria teniendo en cuenta las cargas de trabajo de los funcionarios".</t>
  </si>
  <si>
    <t>Se modificó la Actividad 2, del PR-PEC-0120 en la Versión 8. Se anexa evidencia: Evidencia 11.</t>
  </si>
  <si>
    <t>Mediante memorando 086 del 29-04-2022 se actualizó la herramienta excel del memorando 196 de 2021, incluyendo tres (3) columunas para un mejor control. Se anexa evidencias: 1.1. memorando 086; y 1.2. Cuadro Excel modificado.</t>
  </si>
  <si>
    <t xml:space="preserve">La Subdirección de Asuntos Penales remité el PST creado y el formato FT-IIT 2206 adjunto mediante el cual se solicita a la Subdirección de Soluciones y Desarrollo, los ajustes en modulo control de insumos, denuncias, proceso penal e IRI al Sistema de Representación Externa de Procesos Penales. Se anexan evidencia: 6.1. Correo electrónico remite formato; y 6.2. FT-IIT-2206 formato ajustes para modulo penal.  </t>
  </si>
  <si>
    <t xml:space="preserve"> Con solicitud de reformulación en cuanto a plazo, realizada mediante oficio 100202204-0701 de fecha 1 de agosto de 2022 suscrito por el jefe de la Oficina de Control Interno de la DIAN y dirigido al Subdirector de Auditoria y Gestión de Riesgo de la agencia  ITRC, en razón a situaciones de tipo administrativo y técnico. </t>
  </si>
  <si>
    <t>Se genera el primer reporte de seguimiento, relacionado con la revisión del informe del 2° trimestre del 2022, entregado por las Direcciones Seccionales donde se observa que hay insumos que no fueron diligenciados en el Cuadro Excel de control memorando 086 de 2022, para ello se envian correos de seguimiento a las seccionales identificadas. Evidencia archivo denominado "Actividad 5.7z", en formato.7z, que contiene nueve correos.</t>
  </si>
  <si>
    <t>Asegurar el control por parte de las Unidades Aprehensoras del envío de la información requerida por los Memorandos 222 del 2020 y 196 de 2021 a la Unidad Penal, garantizando que la información reportada a través de la Planilla No. 3 corresponda a la información efectivamente enviada.</t>
  </si>
  <si>
    <t>Se requiere en dos ocasiones a diferentes seccionales (DSIA ARAUCA, GIRARDOT, QUIBDO, SAN ANDRES, URABA, BARRANCABERMEJA, FLORENCIA, TULUA y SOGAMOSO), en total nueve (9),  con el fin de hacer acompañamiento y brindar apoyo en el evento de haber recibido insumos aduaneros. Se anexan evidencias: 10. Actividad 10</t>
  </si>
  <si>
    <t>Mediante memorando 0116 del 10-06-2022, se implementa el cuadro de control y seguimiento donde se registra la información emitida por la Unidad Aprehensora a la Unidad Penal vs lo reportado en la planilla 3. Se anexan evidencias: 3.1. Memorando 0116 del 10-06-2022; 3.2. Oficio remite memorando 0116 y cuadro de control; y 3.3. Cuadro control y seguimiento a las aprehensiones.</t>
  </si>
  <si>
    <t xml:space="preserve">Mediante oficio virtual No. 100201170-3699 del 4-08-2022, la subdirección de Fiscalización Aduanera, informa que, dado que la fecha de inicio corresponde al 31 de julio de 2022, reportamos que esta se encuentra en proceso. Igualmente, la Subdirección Operación Aduanera mediante oficio virtual No. 100210163-1664 remite informe. Se anexan evidencias: 4.1. Oficio virtual Subdirección Fiscalizacón Aduanera actividad 4 y 9; 9.1. Oficio virtual Sub Operación Aduanera actividad 4 y 9; y 9.2. Informe actas de aprehensión Sub Operación Aduanera </t>
  </si>
  <si>
    <t xml:space="preserve">Mediante oficio virtual No. 100201170-3699 del 4-08-2022, la subdirección de Fiscalización Aduanera, da cuenta de la revisión a los cuadros de control que aportaron la seccionales. A la vez, la Subdirección Operación Aduanera mediante oficio virtual No. 100210163-1664 del 4-08-2022, informa el avance a las acciones vigentes de la inspección 1707022440 y remite cuadro control. Se anexan evidencias: 4.1. Oficio virtual Sub Fiscalización Aduanera actividad 4 y 9; 4.2. Informe No 1. Subdirección de Fiscalización Aduanera; 4.3. Oficio virtual Sub Operación Aduanera actividad 4 y 9; y 4.4. Cuadro control Sub Operación Aduanera actividad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</si>
</sst>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sz val="11"/>
      <color theme="4" tint="-0.249977111117893"/>
      <name val="Myriad pro"/>
    </font>
    <font>
      <sz val="11"/>
      <color theme="4" tint="-0.499984740745262"/>
      <name val="Myriad Pro"/>
    </font>
    <font>
      <sz val="11"/>
      <color theme="4"/>
      <name val="Myriad Pro"/>
    </font>
    <font>
      <sz val="11"/>
      <color theme="4"/>
      <name val="Myriad Pro"/>
      <family val="2"/>
    </font>
    <font>
      <sz val="11"/>
      <name val="Myriad Pro"/>
    </font>
    <font>
      <sz val="11"/>
      <name val="Arial"/>
      <family val="2"/>
    </font>
    <font>
      <sz val="10"/>
      <name val="Myriad Pro"/>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theme="0"/>
        <bgColor rgb="FF000000"/>
      </patternFill>
    </fill>
  </fills>
  <borders count="46">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style="thin">
        <color theme="3"/>
      </left>
      <right style="hair">
        <color theme="3"/>
      </right>
      <top/>
      <bottom style="thin">
        <color indexed="64"/>
      </bottom>
      <diagonal/>
    </border>
    <border>
      <left/>
      <right style="hair">
        <color theme="3"/>
      </right>
      <top style="hair">
        <color theme="3"/>
      </top>
      <bottom style="hair">
        <color theme="3"/>
      </bottom>
      <diagonal/>
    </border>
    <border>
      <left style="thin">
        <color theme="3"/>
      </left>
      <right/>
      <top style="thin">
        <color indexed="64"/>
      </top>
      <bottom style="thin">
        <color indexed="64"/>
      </bottom>
      <diagonal/>
    </border>
  </borders>
  <cellStyleXfs count="3">
    <xf numFmtId="0" fontId="0" fillId="0" borderId="0"/>
    <xf numFmtId="0" fontId="1" fillId="0" borderId="0"/>
    <xf numFmtId="9" fontId="28" fillId="0" borderId="0" applyFont="0" applyFill="0" applyBorder="0" applyAlignment="0" applyProtection="0"/>
  </cellStyleXfs>
  <cellXfs count="200">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3"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Border="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0" fontId="2" fillId="2" borderId="43" xfId="0" applyFont="1" applyFill="1" applyBorder="1"/>
    <xf numFmtId="0" fontId="8" fillId="4" borderId="22" xfId="0" applyFont="1" applyFill="1" applyBorder="1" applyAlignment="1">
      <alignment horizontal="center" vertical="center" wrapText="1"/>
    </xf>
    <xf numFmtId="0" fontId="32" fillId="2" borderId="0" xfId="0" applyFont="1" applyFill="1" applyAlignment="1">
      <alignment horizontal="justify" vertical="top" wrapText="1"/>
    </xf>
    <xf numFmtId="0" fontId="3" fillId="2" borderId="19" xfId="0" applyFont="1" applyFill="1" applyBorder="1" applyAlignment="1">
      <alignment horizontal="center" vertical="top" wrapText="1"/>
    </xf>
    <xf numFmtId="0" fontId="3" fillId="2" borderId="29" xfId="0" applyFont="1" applyFill="1" applyBorder="1" applyAlignment="1">
      <alignment horizontal="center" vertical="top" wrapText="1"/>
    </xf>
    <xf numFmtId="0" fontId="2" fillId="2" borderId="29" xfId="0" applyFont="1" applyFill="1" applyBorder="1" applyAlignment="1">
      <alignment horizontal="center" vertical="top" wrapText="1"/>
    </xf>
    <xf numFmtId="9" fontId="2" fillId="2" borderId="19" xfId="0" applyNumberFormat="1" applyFont="1" applyFill="1" applyBorder="1" applyAlignment="1">
      <alignment horizontal="center" vertical="top" wrapText="1"/>
    </xf>
    <xf numFmtId="0" fontId="2" fillId="2" borderId="19" xfId="0" applyFont="1" applyFill="1" applyBorder="1" applyAlignment="1">
      <alignment horizontal="center" vertical="top" wrapText="1"/>
    </xf>
    <xf numFmtId="14" fontId="2" fillId="2" borderId="19" xfId="0" applyNumberFormat="1" applyFont="1" applyFill="1" applyBorder="1" applyAlignment="1">
      <alignment horizontal="center" vertical="top" wrapText="1"/>
    </xf>
    <xf numFmtId="0" fontId="33" fillId="2" borderId="11" xfId="0" applyFont="1" applyFill="1" applyBorder="1" applyAlignment="1">
      <alignment horizontal="center" vertical="top" wrapText="1"/>
    </xf>
    <xf numFmtId="0" fontId="32" fillId="2" borderId="3" xfId="0" applyFont="1" applyFill="1" applyBorder="1" applyAlignment="1">
      <alignment horizontal="center" vertical="top" wrapText="1"/>
    </xf>
    <xf numFmtId="0" fontId="32" fillId="2" borderId="31" xfId="0" applyFont="1" applyFill="1" applyBorder="1" applyAlignment="1">
      <alignment horizontal="justify" vertical="top" wrapText="1"/>
    </xf>
    <xf numFmtId="0" fontId="35" fillId="2" borderId="0" xfId="0" applyFont="1" applyFill="1" applyAlignment="1">
      <alignment horizontal="justify" vertical="top" wrapText="1"/>
    </xf>
    <xf numFmtId="0" fontId="35" fillId="2" borderId="11" xfId="0" applyFont="1" applyFill="1" applyBorder="1" applyAlignment="1">
      <alignment horizontal="center" vertical="top" wrapText="1"/>
    </xf>
    <xf numFmtId="0" fontId="35" fillId="2" borderId="3" xfId="0" applyFont="1" applyFill="1" applyBorder="1" applyAlignment="1">
      <alignment horizontal="center" vertical="top" wrapText="1"/>
    </xf>
    <xf numFmtId="0" fontId="35" fillId="2" borderId="31" xfId="0" applyFont="1" applyFill="1" applyBorder="1" applyAlignment="1">
      <alignment horizontal="justify" vertical="top" wrapText="1"/>
    </xf>
    <xf numFmtId="0" fontId="34" fillId="2" borderId="11" xfId="0" applyFont="1" applyFill="1" applyBorder="1" applyAlignment="1">
      <alignment horizontal="center" vertical="top" wrapText="1"/>
    </xf>
    <xf numFmtId="0" fontId="34" fillId="2" borderId="3" xfId="0" applyFont="1" applyFill="1" applyBorder="1" applyAlignment="1">
      <alignment horizontal="center" vertical="top" wrapText="1"/>
    </xf>
    <xf numFmtId="0" fontId="34" fillId="2" borderId="31" xfId="0" applyFont="1" applyFill="1" applyBorder="1" applyAlignment="1">
      <alignment horizontal="justify" vertical="top" wrapText="1"/>
    </xf>
    <xf numFmtId="0" fontId="34" fillId="2" borderId="0" xfId="0" applyFont="1" applyFill="1" applyAlignment="1">
      <alignment horizontal="justify" vertical="top" wrapText="1"/>
    </xf>
    <xf numFmtId="0" fontId="36" fillId="2" borderId="20" xfId="0" applyFont="1" applyFill="1" applyBorder="1" applyAlignment="1">
      <alignment horizontal="center" vertical="top" wrapText="1"/>
    </xf>
    <xf numFmtId="0" fontId="37" fillId="2" borderId="0" xfId="0" applyFont="1" applyFill="1" applyAlignment="1">
      <alignment horizontal="center" vertical="top" wrapText="1"/>
    </xf>
    <xf numFmtId="0" fontId="37" fillId="2" borderId="20" xfId="0" applyFont="1" applyFill="1" applyBorder="1" applyAlignment="1">
      <alignment horizontal="center" vertical="top" wrapText="1"/>
    </xf>
    <xf numFmtId="0" fontId="37" fillId="2" borderId="20" xfId="0" applyFont="1" applyFill="1" applyBorder="1" applyAlignment="1">
      <alignment horizontal="center" vertical="center" wrapText="1"/>
    </xf>
    <xf numFmtId="14" fontId="37" fillId="2" borderId="20" xfId="0" applyNumberFormat="1" applyFont="1" applyFill="1" applyBorder="1" applyAlignment="1">
      <alignment horizontal="center" vertical="top" wrapText="1"/>
    </xf>
    <xf numFmtId="9" fontId="37" fillId="2" borderId="11" xfId="0" applyNumberFormat="1" applyFont="1" applyFill="1" applyBorder="1" applyAlignment="1">
      <alignment horizontal="center" vertical="top" wrapText="1"/>
    </xf>
    <xf numFmtId="0" fontId="37" fillId="6" borderId="20" xfId="0" applyFont="1" applyFill="1" applyBorder="1" applyAlignment="1">
      <alignment horizontal="center" vertical="top" wrapText="1"/>
    </xf>
    <xf numFmtId="0" fontId="37" fillId="6" borderId="20" xfId="0" applyFont="1" applyFill="1" applyBorder="1" applyAlignment="1">
      <alignment horizontal="center" vertical="center" wrapText="1"/>
    </xf>
    <xf numFmtId="0" fontId="37" fillId="2" borderId="44" xfId="0" applyFont="1" applyFill="1" applyBorder="1" applyAlignment="1">
      <alignment horizontal="center" vertical="top" wrapText="1"/>
    </xf>
    <xf numFmtId="0" fontId="37" fillId="2" borderId="20" xfId="0" applyFont="1" applyFill="1" applyBorder="1" applyAlignment="1">
      <alignment horizontal="left" vertical="top" wrapText="1"/>
    </xf>
    <xf numFmtId="0" fontId="38" fillId="2" borderId="26" xfId="0" applyFont="1" applyFill="1" applyBorder="1" applyAlignment="1">
      <alignment horizontal="center" vertical="top" wrapText="1"/>
    </xf>
    <xf numFmtId="0" fontId="38" fillId="2" borderId="45" xfId="0" applyFont="1" applyFill="1" applyBorder="1" applyAlignment="1">
      <alignment horizontal="center" vertical="top" wrapText="1"/>
    </xf>
    <xf numFmtId="0" fontId="38" fillId="2" borderId="45" xfId="0" applyFont="1" applyFill="1" applyBorder="1" applyAlignment="1">
      <alignment horizontal="justify" vertical="top" wrapText="1"/>
    </xf>
    <xf numFmtId="0" fontId="36" fillId="2" borderId="20" xfId="0" applyFont="1" applyFill="1" applyBorder="1" applyAlignment="1">
      <alignment horizontal="justify"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7" fillId="2" borderId="36" xfId="1" applyNumberFormat="1"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18" fillId="3" borderId="0" xfId="0" applyFont="1" applyFill="1" applyBorder="1" applyAlignment="1">
      <alignment horizontal="left" vertical="center"/>
    </xf>
    <xf numFmtId="14" fontId="18" fillId="3" borderId="0" xfId="0" applyNumberFormat="1" applyFont="1" applyFill="1" applyBorder="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5" fillId="3" borderId="0" xfId="0" applyFont="1" applyFill="1" applyBorder="1" applyAlignment="1">
      <alignment horizontal="left" vertical="center" wrapText="1"/>
    </xf>
    <xf numFmtId="0" fontId="2" fillId="2" borderId="20" xfId="0" applyFont="1" applyFill="1" applyBorder="1" applyAlignment="1">
      <alignment horizontal="center"/>
    </xf>
    <xf numFmtId="0" fontId="23"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20"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0" fontId="13" fillId="3" borderId="0" xfId="0" applyFont="1" applyFill="1" applyBorder="1" applyAlignment="1">
      <alignment horizontal="left" vertical="center" wrapText="1"/>
    </xf>
    <xf numFmtId="0" fontId="13" fillId="3" borderId="23" xfId="0" applyFont="1" applyFill="1" applyBorder="1" applyAlignment="1">
      <alignment horizontal="left" vertical="center" wrapText="1"/>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5" fillId="3" borderId="23" xfId="0" applyFont="1" applyFill="1" applyBorder="1" applyAlignment="1">
      <alignment horizontal="left" vertical="center" wrapText="1"/>
    </xf>
    <xf numFmtId="0" fontId="8" fillId="4" borderId="19"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59</xdr:row>
      <xdr:rowOff>190500</xdr:rowOff>
    </xdr:from>
    <xdr:to>
      <xdr:col>9</xdr:col>
      <xdr:colOff>759470</xdr:colOff>
      <xdr:row>61</xdr:row>
      <xdr:rowOff>58882</xdr:rowOff>
    </xdr:to>
    <xdr:pic>
      <xdr:nvPicPr>
        <xdr:cNvPr id="5" name="Imagen 4">
          <a:extLst>
            <a:ext uri="{FF2B5EF4-FFF2-40B4-BE49-F238E27FC236}">
              <a16:creationId xmlns:a16="http://schemas.microsoft.com/office/drawing/2014/main" id="{FF873212-6856-4712-8CD7-29931EA3D9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 y="16240125"/>
          <a:ext cx="11940886" cy="5541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1506682</xdr:colOff>
      <xdr:row>36</xdr:row>
      <xdr:rowOff>225137</xdr:rowOff>
    </xdr:from>
    <xdr:to>
      <xdr:col>14</xdr:col>
      <xdr:colOff>1368136</xdr:colOff>
      <xdr:row>36</xdr:row>
      <xdr:rowOff>740337</xdr:rowOff>
    </xdr:to>
    <xdr:pic>
      <xdr:nvPicPr>
        <xdr:cNvPr id="6" name="Imagen 5">
          <a:extLst>
            <a:ext uri="{FF2B5EF4-FFF2-40B4-BE49-F238E27FC236}">
              <a16:creationId xmlns:a16="http://schemas.microsoft.com/office/drawing/2014/main" id="{5CEDEFCC-4010-47E4-A318-D7A4FB9378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91000" y="12261273"/>
          <a:ext cx="11100954" cy="515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1057275</xdr:colOff>
      <xdr:row>1</xdr:row>
      <xdr:rowOff>66675</xdr:rowOff>
    </xdr:from>
    <xdr:to>
      <xdr:col>4</xdr:col>
      <xdr:colOff>390525</xdr:colOff>
      <xdr:row>5</xdr:row>
      <xdr:rowOff>28575</xdr:rowOff>
    </xdr:to>
    <xdr:pic>
      <xdr:nvPicPr>
        <xdr:cNvPr id="4" name="Imagen 2">
          <a:extLst>
            <a:ext uri="{FF2B5EF4-FFF2-40B4-BE49-F238E27FC236}">
              <a16:creationId xmlns:a16="http://schemas.microsoft.com/office/drawing/2014/main" id="{44473844-300B-450C-93FB-95A1B747E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5430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59</xdr:row>
      <xdr:rowOff>266700</xdr:rowOff>
    </xdr:from>
    <xdr:to>
      <xdr:col>10</xdr:col>
      <xdr:colOff>663286</xdr:colOff>
      <xdr:row>59</xdr:row>
      <xdr:rowOff>820882</xdr:rowOff>
    </xdr:to>
    <xdr:pic>
      <xdr:nvPicPr>
        <xdr:cNvPr id="6" name="Imagen 5">
          <a:extLst>
            <a:ext uri="{FF2B5EF4-FFF2-40B4-BE49-F238E27FC236}">
              <a16:creationId xmlns:a16="http://schemas.microsoft.com/office/drawing/2014/main" id="{2D8D8E60-C044-4F46-AD91-CAE0BEB74D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0" y="16316325"/>
          <a:ext cx="11940886" cy="5541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103910</xdr:colOff>
      <xdr:row>1</xdr:row>
      <xdr:rowOff>103910</xdr:rowOff>
    </xdr:from>
    <xdr:to>
      <xdr:col>3</xdr:col>
      <xdr:colOff>1634837</xdr:colOff>
      <xdr:row>5</xdr:row>
      <xdr:rowOff>71872</xdr:rowOff>
    </xdr:to>
    <xdr:pic>
      <xdr:nvPicPr>
        <xdr:cNvPr id="4" name="Imagen 2">
          <a:extLst>
            <a:ext uri="{FF2B5EF4-FFF2-40B4-BE49-F238E27FC236}">
              <a16:creationId xmlns:a16="http://schemas.microsoft.com/office/drawing/2014/main" id="{91FB7F0D-8190-44A8-B1AD-78CDC3F5E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88819" y="225137"/>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17318</xdr:colOff>
      <xdr:row>36</xdr:row>
      <xdr:rowOff>311728</xdr:rowOff>
    </xdr:from>
    <xdr:to>
      <xdr:col>14</xdr:col>
      <xdr:colOff>540655</xdr:colOff>
      <xdr:row>36</xdr:row>
      <xdr:rowOff>762001</xdr:rowOff>
    </xdr:to>
    <xdr:pic>
      <xdr:nvPicPr>
        <xdr:cNvPr id="6" name="Imagen 5">
          <a:extLst>
            <a:ext uri="{FF2B5EF4-FFF2-40B4-BE49-F238E27FC236}">
              <a16:creationId xmlns:a16="http://schemas.microsoft.com/office/drawing/2014/main" id="{B6843027-E307-435E-866D-A58D5470CD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62500" y="12347864"/>
          <a:ext cx="9701973" cy="4502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1247775</xdr:colOff>
      <xdr:row>1</xdr:row>
      <xdr:rowOff>66675</xdr:rowOff>
    </xdr:from>
    <xdr:to>
      <xdr:col>4</xdr:col>
      <xdr:colOff>581025</xdr:colOff>
      <xdr:row>5</xdr:row>
      <xdr:rowOff>28575</xdr:rowOff>
    </xdr:to>
    <xdr:pic>
      <xdr:nvPicPr>
        <xdr:cNvPr id="4" name="Imagen 2">
          <a:extLst>
            <a:ext uri="{FF2B5EF4-FFF2-40B4-BE49-F238E27FC236}">
              <a16:creationId xmlns:a16="http://schemas.microsoft.com/office/drawing/2014/main" id="{95CB4F34-C1C6-4198-A08F-54CA23C0B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7335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533399</xdr:colOff>
      <xdr:row>59</xdr:row>
      <xdr:rowOff>257175</xdr:rowOff>
    </xdr:from>
    <xdr:to>
      <xdr:col>8</xdr:col>
      <xdr:colOff>1724025</xdr:colOff>
      <xdr:row>59</xdr:row>
      <xdr:rowOff>581647</xdr:rowOff>
    </xdr:to>
    <xdr:pic>
      <xdr:nvPicPr>
        <xdr:cNvPr id="6" name="Imagen 5">
          <a:extLst>
            <a:ext uri="{FF2B5EF4-FFF2-40B4-BE49-F238E27FC236}">
              <a16:creationId xmlns:a16="http://schemas.microsoft.com/office/drawing/2014/main" id="{37603A2D-74AD-4B0B-9E39-DD637C25FD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9924" y="16306800"/>
          <a:ext cx="6991351" cy="3244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207818</xdr:colOff>
      <xdr:row>1</xdr:row>
      <xdr:rowOff>103909</xdr:rowOff>
    </xdr:from>
    <xdr:to>
      <xdr:col>3</xdr:col>
      <xdr:colOff>1738745</xdr:colOff>
      <xdr:row>5</xdr:row>
      <xdr:rowOff>71871</xdr:rowOff>
    </xdr:to>
    <xdr:pic>
      <xdr:nvPicPr>
        <xdr:cNvPr id="4" name="Imagen 2">
          <a:extLst>
            <a:ext uri="{FF2B5EF4-FFF2-40B4-BE49-F238E27FC236}">
              <a16:creationId xmlns:a16="http://schemas.microsoft.com/office/drawing/2014/main" id="{8230B2C3-4817-44B5-8F29-762F1A374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92727" y="225136"/>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329045</xdr:colOff>
      <xdr:row>36</xdr:row>
      <xdr:rowOff>190499</xdr:rowOff>
    </xdr:from>
    <xdr:to>
      <xdr:col>14</xdr:col>
      <xdr:colOff>1194954</xdr:colOff>
      <xdr:row>36</xdr:row>
      <xdr:rowOff>589960</xdr:rowOff>
    </xdr:to>
    <xdr:pic>
      <xdr:nvPicPr>
        <xdr:cNvPr id="6" name="Imagen 5">
          <a:extLst>
            <a:ext uri="{FF2B5EF4-FFF2-40B4-BE49-F238E27FC236}">
              <a16:creationId xmlns:a16="http://schemas.microsoft.com/office/drawing/2014/main" id="{171653CB-3A96-4E05-AAC7-7B82DEE439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11636" y="12226635"/>
          <a:ext cx="8607136" cy="3994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6"/>
  <sheetViews>
    <sheetView workbookViewId="0">
      <selection activeCell="B2" sqref="B2:K2"/>
    </sheetView>
  </sheetViews>
  <sheetFormatPr baseColWidth="10" defaultColWidth="11.42578125"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118" t="s">
        <v>24</v>
      </c>
      <c r="C2" s="119"/>
      <c r="D2" s="119"/>
      <c r="E2" s="119"/>
      <c r="F2" s="119"/>
      <c r="G2" s="119"/>
      <c r="H2" s="119"/>
      <c r="I2" s="119"/>
      <c r="J2" s="119"/>
      <c r="K2" s="120"/>
      <c r="L2" s="27"/>
      <c r="M2" s="27"/>
      <c r="N2" s="27"/>
      <c r="O2" s="27"/>
      <c r="P2" s="27"/>
    </row>
    <row r="3" spans="2:16" s="28" customFormat="1" ht="24.75" customHeight="1">
      <c r="B3" s="121" t="s">
        <v>59</v>
      </c>
      <c r="C3" s="122"/>
      <c r="D3" s="122"/>
      <c r="E3" s="122"/>
      <c r="F3" s="122"/>
      <c r="G3" s="122"/>
      <c r="H3" s="122"/>
      <c r="I3" s="122"/>
      <c r="J3" s="122"/>
      <c r="K3" s="123"/>
      <c r="L3" s="29"/>
      <c r="M3" s="29"/>
      <c r="N3" s="29"/>
      <c r="O3" s="29"/>
      <c r="P3" s="29"/>
    </row>
    <row r="4" spans="2:16" ht="24.75" customHeight="1">
      <c r="B4" s="124"/>
      <c r="C4" s="125"/>
      <c r="D4" s="125"/>
      <c r="E4" s="125"/>
      <c r="F4" s="125"/>
      <c r="G4" s="125"/>
      <c r="H4" s="125"/>
      <c r="I4" s="125"/>
      <c r="J4" s="125"/>
      <c r="K4" s="126"/>
      <c r="L4" s="27"/>
      <c r="M4" s="27"/>
      <c r="N4" s="27"/>
      <c r="O4" s="27"/>
      <c r="P4" s="27"/>
    </row>
    <row r="5" spans="2:16" ht="24.75" customHeight="1">
      <c r="B5" s="124"/>
      <c r="C5" s="125"/>
      <c r="D5" s="125"/>
      <c r="E5" s="125"/>
      <c r="F5" s="125"/>
      <c r="G5" s="125"/>
      <c r="H5" s="125"/>
      <c r="I5" s="125"/>
      <c r="J5" s="125"/>
      <c r="K5" s="126"/>
      <c r="L5" s="27"/>
      <c r="M5" s="27"/>
      <c r="N5" s="27"/>
      <c r="O5" s="27"/>
      <c r="P5" s="27"/>
    </row>
    <row r="6" spans="2:16" ht="24.75" customHeight="1">
      <c r="B6" s="124"/>
      <c r="C6" s="125"/>
      <c r="D6" s="125"/>
      <c r="E6" s="125"/>
      <c r="F6" s="125"/>
      <c r="G6" s="125"/>
      <c r="H6" s="125"/>
      <c r="I6" s="125"/>
      <c r="J6" s="125"/>
      <c r="K6" s="126"/>
      <c r="L6" s="27"/>
      <c r="M6" s="27"/>
      <c r="N6" s="27"/>
      <c r="O6" s="27"/>
      <c r="P6" s="27"/>
    </row>
    <row r="7" spans="2:16" ht="24.75" customHeight="1">
      <c r="B7" s="124"/>
      <c r="C7" s="125"/>
      <c r="D7" s="125"/>
      <c r="E7" s="125"/>
      <c r="F7" s="125"/>
      <c r="G7" s="125"/>
      <c r="H7" s="125"/>
      <c r="I7" s="125"/>
      <c r="J7" s="125"/>
      <c r="K7" s="126"/>
      <c r="L7" s="27"/>
      <c r="M7" s="27"/>
      <c r="N7" s="27"/>
      <c r="O7" s="27"/>
      <c r="P7" s="27"/>
    </row>
    <row r="8" spans="2:16" ht="24.75" customHeight="1">
      <c r="B8" s="124"/>
      <c r="C8" s="125"/>
      <c r="D8" s="125"/>
      <c r="E8" s="125"/>
      <c r="F8" s="125"/>
      <c r="G8" s="125"/>
      <c r="H8" s="125"/>
      <c r="I8" s="125"/>
      <c r="J8" s="125"/>
      <c r="K8" s="126"/>
      <c r="L8" s="27"/>
      <c r="M8" s="27"/>
      <c r="N8" s="27"/>
      <c r="O8" s="27"/>
      <c r="P8" s="27"/>
    </row>
    <row r="9" spans="2:16" ht="24.75" customHeight="1">
      <c r="B9" s="124"/>
      <c r="C9" s="125"/>
      <c r="D9" s="125"/>
      <c r="E9" s="125"/>
      <c r="F9" s="125"/>
      <c r="G9" s="125"/>
      <c r="H9" s="125"/>
      <c r="I9" s="125"/>
      <c r="J9" s="125"/>
      <c r="K9" s="126"/>
      <c r="L9" s="27"/>
      <c r="M9" s="27"/>
      <c r="N9" s="27"/>
      <c r="O9" s="27"/>
      <c r="P9" s="27"/>
    </row>
    <row r="10" spans="2:16" ht="24.75" customHeight="1">
      <c r="B10" s="124"/>
      <c r="C10" s="125"/>
      <c r="D10" s="125"/>
      <c r="E10" s="125"/>
      <c r="F10" s="125"/>
      <c r="G10" s="125"/>
      <c r="H10" s="125"/>
      <c r="I10" s="125"/>
      <c r="J10" s="125"/>
      <c r="K10" s="126"/>
      <c r="L10" s="27"/>
      <c r="M10" s="27"/>
      <c r="N10" s="27"/>
      <c r="O10" s="27"/>
      <c r="P10" s="27"/>
    </row>
    <row r="11" spans="2:16" ht="24.75" customHeight="1">
      <c r="B11" s="124"/>
      <c r="C11" s="125"/>
      <c r="D11" s="125"/>
      <c r="E11" s="125"/>
      <c r="F11" s="125"/>
      <c r="G11" s="125"/>
      <c r="H11" s="125"/>
      <c r="I11" s="125"/>
      <c r="J11" s="125"/>
      <c r="K11" s="126"/>
      <c r="L11" s="27"/>
      <c r="M11" s="27"/>
      <c r="N11" s="27"/>
      <c r="O11" s="27"/>
      <c r="P11" s="27"/>
    </row>
    <row r="12" spans="2:16" ht="24.75" customHeight="1">
      <c r="B12" s="124"/>
      <c r="C12" s="125"/>
      <c r="D12" s="125"/>
      <c r="E12" s="125"/>
      <c r="F12" s="125"/>
      <c r="G12" s="125"/>
      <c r="H12" s="125"/>
      <c r="I12" s="125"/>
      <c r="J12" s="125"/>
      <c r="K12" s="126"/>
      <c r="L12" s="27"/>
      <c r="M12" s="27"/>
      <c r="N12" s="27"/>
      <c r="O12" s="27"/>
      <c r="P12" s="27"/>
    </row>
    <row r="13" spans="2:16" ht="24.75" customHeight="1">
      <c r="B13" s="124"/>
      <c r="C13" s="125"/>
      <c r="D13" s="125"/>
      <c r="E13" s="125"/>
      <c r="F13" s="125"/>
      <c r="G13" s="125"/>
      <c r="H13" s="125"/>
      <c r="I13" s="125"/>
      <c r="J13" s="125"/>
      <c r="K13" s="126"/>
      <c r="L13" s="27"/>
      <c r="M13" s="27"/>
      <c r="N13" s="27"/>
      <c r="O13" s="27"/>
      <c r="P13" s="27"/>
    </row>
    <row r="14" spans="2:16" ht="24.75" customHeight="1">
      <c r="B14" s="124"/>
      <c r="C14" s="125"/>
      <c r="D14" s="125"/>
      <c r="E14" s="125"/>
      <c r="F14" s="125"/>
      <c r="G14" s="125"/>
      <c r="H14" s="125"/>
      <c r="I14" s="125"/>
      <c r="J14" s="125"/>
      <c r="K14" s="126"/>
      <c r="L14" s="27"/>
      <c r="M14" s="27"/>
      <c r="N14" s="27"/>
      <c r="O14" s="27"/>
      <c r="P14" s="27"/>
    </row>
    <row r="15" spans="2:16" ht="24.75" customHeight="1">
      <c r="B15" s="124"/>
      <c r="C15" s="125"/>
      <c r="D15" s="125"/>
      <c r="E15" s="125"/>
      <c r="F15" s="125"/>
      <c r="G15" s="125"/>
      <c r="H15" s="125"/>
      <c r="I15" s="125"/>
      <c r="J15" s="125"/>
      <c r="K15" s="126"/>
      <c r="L15" s="27"/>
      <c r="M15" s="27"/>
      <c r="N15" s="27"/>
      <c r="O15" s="27"/>
      <c r="P15" s="27"/>
    </row>
    <row r="16" spans="2:16" ht="24.75" customHeight="1">
      <c r="B16" s="124"/>
      <c r="C16" s="125"/>
      <c r="D16" s="125"/>
      <c r="E16" s="125"/>
      <c r="F16" s="125"/>
      <c r="G16" s="125"/>
      <c r="H16" s="125"/>
      <c r="I16" s="125"/>
      <c r="J16" s="125"/>
      <c r="K16" s="126"/>
      <c r="L16" s="27"/>
      <c r="M16" s="27"/>
      <c r="N16" s="27"/>
      <c r="O16" s="27"/>
      <c r="P16" s="27"/>
    </row>
    <row r="17" spans="2:16" ht="24.75" customHeight="1">
      <c r="B17" s="124"/>
      <c r="C17" s="125"/>
      <c r="D17" s="125"/>
      <c r="E17" s="125"/>
      <c r="F17" s="125"/>
      <c r="G17" s="125"/>
      <c r="H17" s="125"/>
      <c r="I17" s="125"/>
      <c r="J17" s="125"/>
      <c r="K17" s="126"/>
      <c r="L17" s="27"/>
      <c r="M17" s="27"/>
      <c r="N17" s="27"/>
      <c r="O17" s="27"/>
      <c r="P17" s="27"/>
    </row>
    <row r="18" spans="2:16" ht="24" customHeight="1">
      <c r="B18" s="124"/>
      <c r="C18" s="125"/>
      <c r="D18" s="125"/>
      <c r="E18" s="125"/>
      <c r="F18" s="125"/>
      <c r="G18" s="125"/>
      <c r="H18" s="125"/>
      <c r="I18" s="125"/>
      <c r="J18" s="125"/>
      <c r="K18" s="126"/>
      <c r="L18" s="27"/>
      <c r="M18" s="27"/>
      <c r="N18" s="27"/>
      <c r="O18" s="27"/>
      <c r="P18" s="27"/>
    </row>
    <row r="19" spans="2:16">
      <c r="B19" s="124"/>
      <c r="C19" s="125"/>
      <c r="D19" s="125"/>
      <c r="E19" s="125"/>
      <c r="F19" s="125"/>
      <c r="G19" s="125"/>
      <c r="H19" s="125"/>
      <c r="I19" s="125"/>
      <c r="J19" s="125"/>
      <c r="K19" s="126"/>
      <c r="L19" s="27"/>
      <c r="M19" s="27"/>
      <c r="N19" s="27"/>
      <c r="O19" s="27"/>
      <c r="P19" s="27"/>
    </row>
    <row r="20" spans="2:16">
      <c r="B20" s="124"/>
      <c r="C20" s="125"/>
      <c r="D20" s="125"/>
      <c r="E20" s="125"/>
      <c r="F20" s="125"/>
      <c r="G20" s="125"/>
      <c r="H20" s="125"/>
      <c r="I20" s="125"/>
      <c r="J20" s="125"/>
      <c r="K20" s="126"/>
      <c r="L20" s="27"/>
      <c r="M20" s="27"/>
      <c r="N20" s="27"/>
      <c r="O20" s="27"/>
      <c r="P20" s="27"/>
    </row>
    <row r="21" spans="2:16">
      <c r="B21" s="124"/>
      <c r="C21" s="125"/>
      <c r="D21" s="125"/>
      <c r="E21" s="125"/>
      <c r="F21" s="125"/>
      <c r="G21" s="125"/>
      <c r="H21" s="125"/>
      <c r="I21" s="125"/>
      <c r="J21" s="125"/>
      <c r="K21" s="126"/>
      <c r="L21" s="27"/>
      <c r="M21" s="27"/>
      <c r="N21" s="27"/>
      <c r="O21" s="27"/>
      <c r="P21" s="27"/>
    </row>
    <row r="22" spans="2:16">
      <c r="B22" s="124"/>
      <c r="C22" s="125"/>
      <c r="D22" s="125"/>
      <c r="E22" s="125"/>
      <c r="F22" s="125"/>
      <c r="G22" s="125"/>
      <c r="H22" s="125"/>
      <c r="I22" s="125"/>
      <c r="J22" s="125"/>
      <c r="K22" s="126"/>
      <c r="L22" s="27"/>
      <c r="M22" s="27"/>
      <c r="N22" s="27"/>
      <c r="O22" s="27"/>
      <c r="P22" s="27"/>
    </row>
    <row r="23" spans="2:16">
      <c r="B23" s="124"/>
      <c r="C23" s="125"/>
      <c r="D23" s="125"/>
      <c r="E23" s="125"/>
      <c r="F23" s="125"/>
      <c r="G23" s="125"/>
      <c r="H23" s="125"/>
      <c r="I23" s="125"/>
      <c r="J23" s="125"/>
      <c r="K23" s="126"/>
      <c r="L23" s="27"/>
      <c r="M23" s="27"/>
      <c r="N23" s="27"/>
      <c r="O23" s="27"/>
      <c r="P23" s="27"/>
    </row>
    <row r="24" spans="2:16">
      <c r="B24" s="124"/>
      <c r="C24" s="125"/>
      <c r="D24" s="125"/>
      <c r="E24" s="125"/>
      <c r="F24" s="125"/>
      <c r="G24" s="125"/>
      <c r="H24" s="125"/>
      <c r="I24" s="125"/>
      <c r="J24" s="125"/>
      <c r="K24" s="126"/>
      <c r="L24" s="27"/>
      <c r="M24" s="27"/>
      <c r="N24" s="27"/>
      <c r="O24" s="27"/>
      <c r="P24" s="27"/>
    </row>
    <row r="25" spans="2:16">
      <c r="B25" s="124"/>
      <c r="C25" s="125"/>
      <c r="D25" s="125"/>
      <c r="E25" s="125"/>
      <c r="F25" s="125"/>
      <c r="G25" s="125"/>
      <c r="H25" s="125"/>
      <c r="I25" s="125"/>
      <c r="J25" s="125"/>
      <c r="K25" s="126"/>
      <c r="L25" s="27"/>
      <c r="M25" s="27"/>
      <c r="N25" s="27"/>
      <c r="O25" s="27"/>
      <c r="P25" s="27"/>
    </row>
    <row r="26" spans="2:16">
      <c r="B26" s="127"/>
      <c r="C26" s="128"/>
      <c r="D26" s="128"/>
      <c r="E26" s="128"/>
      <c r="F26" s="128"/>
      <c r="G26" s="128"/>
      <c r="H26" s="128"/>
      <c r="I26" s="128"/>
      <c r="J26" s="128"/>
      <c r="K26" s="129"/>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F104"/>
  <sheetViews>
    <sheetView tabSelected="1" topLeftCell="J41" zoomScaleNormal="100" workbookViewId="0">
      <selection activeCell="R42" sqref="R42"/>
    </sheetView>
  </sheetViews>
  <sheetFormatPr baseColWidth="10" defaultColWidth="11.42578125" defaultRowHeight="14.25"/>
  <cols>
    <col min="1" max="1" width="0.85546875" style="1" customWidth="1"/>
    <col min="2" max="2" width="6.140625" style="1" customWidth="1"/>
    <col min="3" max="3" width="4.140625" style="1" customWidth="1"/>
    <col min="4" max="4" width="43.7109375" style="1" customWidth="1"/>
    <col min="5" max="5" width="38" style="1" customWidth="1"/>
    <col min="6" max="6" width="15.140625" style="1" customWidth="1"/>
    <col min="7" max="7" width="37.28515625" style="1" customWidth="1"/>
    <col min="8" max="8" width="10.85546875" style="1" customWidth="1"/>
    <col min="9" max="9" width="26.5703125" style="1" customWidth="1"/>
    <col min="10" max="10" width="13.5703125" style="1" customWidth="1"/>
    <col min="11" max="11" width="23.140625" style="1" customWidth="1"/>
    <col min="12" max="13" width="13.28515625" style="1" customWidth="1"/>
    <col min="14" max="14" width="23.7109375" style="1" customWidth="1"/>
    <col min="15" max="15" width="25.42578125" style="1" customWidth="1"/>
    <col min="16" max="16" width="22.85546875" style="1" customWidth="1"/>
    <col min="17" max="17" width="37"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58"/>
      <c r="D2" s="158"/>
      <c r="E2" s="158"/>
      <c r="F2" s="160" t="s">
        <v>0</v>
      </c>
      <c r="G2" s="160"/>
      <c r="H2" s="160"/>
      <c r="I2" s="160"/>
      <c r="J2" s="160"/>
      <c r="K2" s="160"/>
      <c r="L2" s="160"/>
      <c r="M2" s="160"/>
      <c r="N2" s="160"/>
      <c r="O2" s="160"/>
      <c r="P2" s="159" t="s">
        <v>1</v>
      </c>
      <c r="Q2" s="159"/>
      <c r="R2" s="159"/>
      <c r="S2" s="49"/>
      <c r="T2" s="31" t="s">
        <v>34</v>
      </c>
      <c r="U2" s="62"/>
    </row>
    <row r="3" spans="2:21" ht="12.75" customHeight="1">
      <c r="B3" s="36"/>
      <c r="C3" s="158"/>
      <c r="D3" s="158"/>
      <c r="E3" s="158"/>
      <c r="F3" s="160"/>
      <c r="G3" s="160"/>
      <c r="H3" s="160"/>
      <c r="I3" s="160"/>
      <c r="J3" s="160"/>
      <c r="K3" s="160"/>
      <c r="L3" s="160"/>
      <c r="M3" s="160"/>
      <c r="N3" s="160"/>
      <c r="O3" s="160"/>
      <c r="P3" s="159"/>
      <c r="Q3" s="159"/>
      <c r="R3" s="159"/>
      <c r="S3" s="49"/>
      <c r="T3" s="32" t="s">
        <v>35</v>
      </c>
      <c r="U3" s="62"/>
    </row>
    <row r="4" spans="2:21" ht="12.75" customHeight="1">
      <c r="B4" s="36"/>
      <c r="C4" s="158"/>
      <c r="D4" s="158"/>
      <c r="E4" s="158"/>
      <c r="F4" s="160"/>
      <c r="G4" s="160"/>
      <c r="H4" s="160"/>
      <c r="I4" s="160"/>
      <c r="J4" s="160"/>
      <c r="K4" s="160"/>
      <c r="L4" s="160"/>
      <c r="M4" s="160"/>
      <c r="N4" s="160"/>
      <c r="O4" s="160"/>
      <c r="P4" s="159"/>
      <c r="Q4" s="159"/>
      <c r="R4" s="159"/>
      <c r="S4" s="49"/>
      <c r="T4" s="32" t="s">
        <v>36</v>
      </c>
      <c r="U4" s="62"/>
    </row>
    <row r="5" spans="2:21" ht="12.75" customHeight="1">
      <c r="B5" s="36"/>
      <c r="C5" s="158"/>
      <c r="D5" s="158"/>
      <c r="E5" s="158"/>
      <c r="F5" s="160"/>
      <c r="G5" s="160"/>
      <c r="H5" s="160"/>
      <c r="I5" s="160"/>
      <c r="J5" s="160"/>
      <c r="K5" s="160"/>
      <c r="L5" s="160"/>
      <c r="M5" s="160"/>
      <c r="N5" s="160"/>
      <c r="O5" s="160"/>
      <c r="P5" s="159"/>
      <c r="Q5" s="159"/>
      <c r="R5" s="159"/>
      <c r="S5" s="49"/>
      <c r="T5" s="32" t="s">
        <v>37</v>
      </c>
      <c r="U5" s="62"/>
    </row>
    <row r="6" spans="2:21" ht="12.75" customHeight="1">
      <c r="B6" s="37"/>
      <c r="C6" s="158"/>
      <c r="D6" s="158"/>
      <c r="E6" s="158"/>
      <c r="F6" s="160"/>
      <c r="G6" s="160"/>
      <c r="H6" s="160"/>
      <c r="I6" s="160"/>
      <c r="J6" s="160"/>
      <c r="K6" s="160"/>
      <c r="L6" s="160"/>
      <c r="M6" s="160"/>
      <c r="N6" s="160"/>
      <c r="O6" s="160"/>
      <c r="P6" s="159"/>
      <c r="Q6" s="159"/>
      <c r="R6" s="159"/>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49" t="s">
        <v>67</v>
      </c>
      <c r="L9" s="149"/>
      <c r="M9" s="149"/>
      <c r="N9" s="149"/>
      <c r="O9" s="4"/>
      <c r="P9" s="19"/>
      <c r="Q9" s="19"/>
      <c r="R9" s="19"/>
      <c r="S9" s="19"/>
      <c r="T9" s="5"/>
      <c r="U9" s="62"/>
    </row>
    <row r="10" spans="2:21" ht="15">
      <c r="B10" s="3"/>
      <c r="C10" s="4"/>
      <c r="D10" s="4"/>
      <c r="E10" s="4"/>
      <c r="F10" s="4"/>
      <c r="G10" s="4"/>
      <c r="H10" s="4"/>
      <c r="I10" s="6" t="s">
        <v>3</v>
      </c>
      <c r="J10" s="4"/>
      <c r="K10" s="149">
        <v>1707022440</v>
      </c>
      <c r="L10" s="149"/>
      <c r="M10" s="149"/>
      <c r="N10" s="149"/>
      <c r="O10" s="4"/>
      <c r="P10" s="4"/>
      <c r="Q10" s="4"/>
      <c r="R10" s="4"/>
      <c r="S10" s="4"/>
      <c r="T10" s="5"/>
      <c r="U10" s="62"/>
    </row>
    <row r="11" spans="2:21" ht="15">
      <c r="B11" s="3"/>
      <c r="C11" s="4"/>
      <c r="D11" s="4"/>
      <c r="E11" s="4"/>
      <c r="F11" s="4"/>
      <c r="G11" s="4"/>
      <c r="H11" s="4"/>
      <c r="I11" s="6" t="s">
        <v>4</v>
      </c>
      <c r="J11" s="4"/>
      <c r="K11" s="150">
        <v>44606</v>
      </c>
      <c r="L11" s="149"/>
      <c r="M11" s="149"/>
      <c r="N11" s="149"/>
      <c r="O11" s="4"/>
      <c r="P11" s="4"/>
      <c r="Q11" s="4"/>
      <c r="R11" s="4"/>
      <c r="S11" s="4"/>
      <c r="T11" s="5"/>
      <c r="U11" s="62"/>
    </row>
    <row r="12" spans="2:21" ht="15">
      <c r="B12" s="3"/>
      <c r="C12" s="4"/>
      <c r="D12" s="4"/>
      <c r="E12" s="4"/>
      <c r="F12" s="4"/>
      <c r="G12" s="4"/>
      <c r="H12" s="4"/>
      <c r="I12" s="6" t="s">
        <v>29</v>
      </c>
      <c r="J12" s="4"/>
      <c r="K12" s="149" t="s">
        <v>22</v>
      </c>
      <c r="L12" s="149"/>
      <c r="M12" s="149"/>
      <c r="N12" s="149"/>
      <c r="O12" s="4"/>
      <c r="P12" s="4"/>
      <c r="Q12" s="4"/>
      <c r="R12" s="4"/>
      <c r="S12" s="4"/>
      <c r="T12" s="5"/>
      <c r="U12" s="62"/>
    </row>
    <row r="13" spans="2:21" ht="15">
      <c r="B13" s="3"/>
      <c r="C13" s="4"/>
      <c r="D13" s="4"/>
      <c r="E13" s="4"/>
      <c r="F13" s="4"/>
      <c r="G13" s="4"/>
      <c r="H13" s="4"/>
      <c r="I13" s="6" t="s">
        <v>13</v>
      </c>
      <c r="J13" s="4"/>
      <c r="K13" s="149" t="s">
        <v>23</v>
      </c>
      <c r="L13" s="149"/>
      <c r="M13" s="149"/>
      <c r="N13" s="149"/>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51" t="s">
        <v>14</v>
      </c>
      <c r="D16" s="152"/>
      <c r="E16" s="152"/>
      <c r="F16" s="152"/>
      <c r="G16" s="152"/>
      <c r="H16" s="152"/>
      <c r="I16" s="152"/>
      <c r="J16" s="152"/>
      <c r="K16" s="152"/>
      <c r="L16" s="152"/>
      <c r="M16" s="152"/>
      <c r="N16" s="152"/>
      <c r="O16" s="153"/>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68" t="s">
        <v>69</v>
      </c>
      <c r="D18" s="168"/>
      <c r="E18" s="168"/>
      <c r="F18" s="168"/>
      <c r="G18" s="168"/>
      <c r="H18" s="168"/>
      <c r="I18" s="168"/>
      <c r="J18" s="168"/>
      <c r="K18" s="168"/>
      <c r="L18" s="168"/>
      <c r="M18" s="168"/>
      <c r="N18" s="168"/>
      <c r="O18" s="168"/>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54" t="s">
        <v>11</v>
      </c>
      <c r="D20" s="155"/>
      <c r="E20" s="155"/>
      <c r="F20" s="155"/>
      <c r="G20" s="155"/>
      <c r="H20" s="155"/>
      <c r="I20" s="155"/>
      <c r="J20" s="155"/>
      <c r="K20" s="155"/>
      <c r="L20" s="155"/>
      <c r="M20" s="155"/>
      <c r="N20" s="155"/>
      <c r="O20" s="156"/>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86.25" customHeight="1">
      <c r="B22" s="3"/>
      <c r="C22" s="169" t="s">
        <v>71</v>
      </c>
      <c r="D22" s="169"/>
      <c r="E22" s="169"/>
      <c r="F22" s="169"/>
      <c r="G22" s="169"/>
      <c r="H22" s="169"/>
      <c r="I22" s="169"/>
      <c r="J22" s="169"/>
      <c r="K22" s="169"/>
      <c r="L22" s="169"/>
      <c r="M22" s="169"/>
      <c r="N22" s="169"/>
      <c r="O22" s="169"/>
      <c r="P22" s="4"/>
      <c r="Q22" s="4"/>
      <c r="R22" s="4"/>
      <c r="S22" s="4"/>
      <c r="T22" s="5"/>
      <c r="U22" s="62"/>
    </row>
    <row r="23" spans="2:21" ht="15.75" customHeight="1">
      <c r="B23" s="3"/>
      <c r="C23" s="154" t="s">
        <v>21</v>
      </c>
      <c r="D23" s="155"/>
      <c r="E23" s="155"/>
      <c r="F23" s="155"/>
      <c r="G23" s="155"/>
      <c r="H23" s="155"/>
      <c r="I23" s="155"/>
      <c r="J23" s="155"/>
      <c r="K23" s="155"/>
      <c r="L23" s="155"/>
      <c r="M23" s="155"/>
      <c r="N23" s="155"/>
      <c r="O23" s="156"/>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57" t="s">
        <v>70</v>
      </c>
      <c r="D25" s="157"/>
      <c r="E25" s="157"/>
      <c r="F25" s="157"/>
      <c r="G25" s="157"/>
      <c r="H25" s="157"/>
      <c r="I25" s="157"/>
      <c r="J25" s="157"/>
      <c r="K25" s="157"/>
      <c r="L25" s="157"/>
      <c r="M25" s="157"/>
      <c r="N25" s="157"/>
      <c r="O25" s="157"/>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57" t="s">
        <v>68</v>
      </c>
      <c r="D27" s="157"/>
      <c r="E27" s="157"/>
      <c r="F27" s="157"/>
      <c r="G27" s="157"/>
      <c r="H27" s="157"/>
      <c r="I27" s="157"/>
      <c r="J27" s="157"/>
      <c r="K27" s="157"/>
      <c r="L27" s="157"/>
      <c r="M27" s="157"/>
      <c r="N27" s="157"/>
      <c r="O27" s="157"/>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51" t="s">
        <v>12</v>
      </c>
      <c r="D30" s="152"/>
      <c r="E30" s="152"/>
      <c r="F30" s="152"/>
      <c r="G30" s="152"/>
      <c r="H30" s="152"/>
      <c r="I30" s="152"/>
      <c r="J30" s="152"/>
      <c r="K30" s="152"/>
      <c r="L30" s="152"/>
      <c r="M30" s="152"/>
      <c r="N30" s="152"/>
      <c r="O30" s="153"/>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33" t="s">
        <v>32</v>
      </c>
      <c r="D32" s="134" t="s">
        <v>39</v>
      </c>
      <c r="E32" s="135" t="s">
        <v>40</v>
      </c>
      <c r="F32" s="133" t="s">
        <v>41</v>
      </c>
      <c r="G32" s="133" t="s">
        <v>42</v>
      </c>
      <c r="H32" s="133" t="s">
        <v>43</v>
      </c>
      <c r="I32" s="135" t="s">
        <v>44</v>
      </c>
      <c r="J32" s="133" t="s">
        <v>45</v>
      </c>
      <c r="K32" s="133"/>
      <c r="L32" s="133" t="s">
        <v>46</v>
      </c>
      <c r="M32" s="133" t="s">
        <v>47</v>
      </c>
      <c r="N32" s="133" t="s">
        <v>48</v>
      </c>
      <c r="O32" s="133" t="s">
        <v>49</v>
      </c>
      <c r="P32" s="148" t="s">
        <v>50</v>
      </c>
      <c r="Q32" s="137" t="s">
        <v>30</v>
      </c>
      <c r="R32" s="138"/>
      <c r="S32" s="46"/>
      <c r="T32" s="5"/>
      <c r="U32" s="62"/>
    </row>
    <row r="33" spans="1:27" ht="33" customHeight="1">
      <c r="B33" s="84"/>
      <c r="C33" s="134"/>
      <c r="D33" s="148"/>
      <c r="E33" s="136"/>
      <c r="F33" s="134"/>
      <c r="G33" s="134"/>
      <c r="H33" s="134"/>
      <c r="I33" s="136"/>
      <c r="J33" s="85" t="s">
        <v>5</v>
      </c>
      <c r="K33" s="85" t="s">
        <v>6</v>
      </c>
      <c r="L33" s="134"/>
      <c r="M33" s="134"/>
      <c r="N33" s="134"/>
      <c r="O33" s="134"/>
      <c r="P33" s="148"/>
      <c r="Q33" s="50" t="s">
        <v>20</v>
      </c>
      <c r="R33" s="51" t="s">
        <v>19</v>
      </c>
      <c r="S33" s="25" t="s">
        <v>53</v>
      </c>
      <c r="T33" s="25" t="s">
        <v>54</v>
      </c>
      <c r="U33" s="62"/>
    </row>
    <row r="34" spans="1:27" s="14" customFormat="1" ht="159" customHeight="1">
      <c r="B34" s="114" t="s">
        <v>75</v>
      </c>
      <c r="C34" s="104">
        <v>1</v>
      </c>
      <c r="D34" s="106" t="s">
        <v>137</v>
      </c>
      <c r="E34" s="106" t="s">
        <v>120</v>
      </c>
      <c r="F34" s="106" t="s">
        <v>81</v>
      </c>
      <c r="G34" s="106" t="s">
        <v>138</v>
      </c>
      <c r="H34" s="107" t="s">
        <v>38</v>
      </c>
      <c r="I34" s="106" t="s">
        <v>139</v>
      </c>
      <c r="J34" s="106">
        <v>1</v>
      </c>
      <c r="K34" s="106" t="s">
        <v>140</v>
      </c>
      <c r="L34" s="108">
        <v>44621</v>
      </c>
      <c r="M34" s="108">
        <v>44666</v>
      </c>
      <c r="N34" s="106" t="s">
        <v>72</v>
      </c>
      <c r="O34" s="106" t="s">
        <v>73</v>
      </c>
      <c r="P34" s="106" t="s">
        <v>121</v>
      </c>
      <c r="Q34" s="112" t="s">
        <v>156</v>
      </c>
      <c r="R34" s="109">
        <v>1</v>
      </c>
      <c r="S34" s="93">
        <f>IF(H34="Baja",1,IF(H34="Media - baja",2,IF(H34="Media",3,IF(H34="Media - alta",4,5))))</f>
        <v>5</v>
      </c>
      <c r="T34" s="94">
        <f>R34*S34</f>
        <v>5</v>
      </c>
      <c r="U34" s="95"/>
      <c r="AA34" s="86"/>
    </row>
    <row r="35" spans="1:27" s="14" customFormat="1" ht="164.25" customHeight="1">
      <c r="B35" s="114" t="s">
        <v>75</v>
      </c>
      <c r="C35" s="104">
        <v>2</v>
      </c>
      <c r="D35" s="106" t="s">
        <v>141</v>
      </c>
      <c r="E35" s="105" t="s">
        <v>142</v>
      </c>
      <c r="F35" s="106" t="s">
        <v>101</v>
      </c>
      <c r="G35" s="106" t="s">
        <v>143</v>
      </c>
      <c r="H35" s="107" t="s">
        <v>38</v>
      </c>
      <c r="I35" s="106" t="s">
        <v>122</v>
      </c>
      <c r="J35" s="106">
        <v>2</v>
      </c>
      <c r="K35" s="106" t="s">
        <v>102</v>
      </c>
      <c r="L35" s="108">
        <v>44681</v>
      </c>
      <c r="M35" s="108">
        <v>44788</v>
      </c>
      <c r="N35" s="106" t="s">
        <v>72</v>
      </c>
      <c r="O35" s="106" t="s">
        <v>73</v>
      </c>
      <c r="P35" s="106" t="s">
        <v>123</v>
      </c>
      <c r="Q35" s="105" t="s">
        <v>158</v>
      </c>
      <c r="R35" s="109">
        <v>0</v>
      </c>
      <c r="S35" s="93"/>
      <c r="T35" s="94"/>
      <c r="U35" s="95"/>
      <c r="AA35" s="86"/>
    </row>
    <row r="36" spans="1:27" s="14" customFormat="1" ht="181.5" customHeight="1">
      <c r="B36" s="115" t="s">
        <v>76</v>
      </c>
      <c r="C36" s="104">
        <v>3</v>
      </c>
      <c r="D36" s="106" t="s">
        <v>126</v>
      </c>
      <c r="E36" s="106" t="s">
        <v>109</v>
      </c>
      <c r="F36" s="106" t="s">
        <v>81</v>
      </c>
      <c r="G36" s="110" t="s">
        <v>127</v>
      </c>
      <c r="H36" s="106" t="s">
        <v>36</v>
      </c>
      <c r="I36" s="110" t="s">
        <v>128</v>
      </c>
      <c r="J36" s="111">
        <v>1</v>
      </c>
      <c r="K36" s="110" t="s">
        <v>129</v>
      </c>
      <c r="L36" s="108">
        <v>44612</v>
      </c>
      <c r="M36" s="108">
        <v>44711</v>
      </c>
      <c r="N36" s="108" t="s">
        <v>82</v>
      </c>
      <c r="O36" s="106" t="s">
        <v>83</v>
      </c>
      <c r="P36" s="106"/>
      <c r="Q36" s="112" t="s">
        <v>162</v>
      </c>
      <c r="R36" s="109">
        <v>1</v>
      </c>
      <c r="S36" s="93"/>
      <c r="T36" s="94"/>
      <c r="U36" s="95"/>
    </row>
    <row r="37" spans="1:27" s="14" customFormat="1" ht="261.75" customHeight="1">
      <c r="B37" s="115" t="s">
        <v>115</v>
      </c>
      <c r="C37" s="104">
        <v>4</v>
      </c>
      <c r="D37" s="106" t="s">
        <v>130</v>
      </c>
      <c r="E37" s="106" t="s">
        <v>160</v>
      </c>
      <c r="F37" s="106" t="s">
        <v>81</v>
      </c>
      <c r="G37" s="110" t="s">
        <v>110</v>
      </c>
      <c r="H37" s="106" t="s">
        <v>36</v>
      </c>
      <c r="I37" s="110" t="s">
        <v>151</v>
      </c>
      <c r="J37" s="111">
        <v>9</v>
      </c>
      <c r="K37" s="110" t="s">
        <v>114</v>
      </c>
      <c r="L37" s="108">
        <v>44713</v>
      </c>
      <c r="M37" s="108">
        <v>44804</v>
      </c>
      <c r="N37" s="106" t="s">
        <v>86</v>
      </c>
      <c r="O37" s="106" t="s">
        <v>86</v>
      </c>
      <c r="P37" s="106" t="s">
        <v>86</v>
      </c>
      <c r="Q37" s="112" t="s">
        <v>164</v>
      </c>
      <c r="R37" s="109">
        <v>0.24</v>
      </c>
      <c r="S37" s="93"/>
      <c r="T37" s="94"/>
      <c r="U37" s="95"/>
    </row>
    <row r="38" spans="1:27" s="14" customFormat="1" ht="199.5">
      <c r="A38" s="96"/>
      <c r="B38" s="115" t="s">
        <v>76</v>
      </c>
      <c r="C38" s="104">
        <v>5</v>
      </c>
      <c r="D38" s="106" t="s">
        <v>119</v>
      </c>
      <c r="E38" s="106" t="s">
        <v>131</v>
      </c>
      <c r="F38" s="106" t="s">
        <v>101</v>
      </c>
      <c r="G38" s="110" t="s">
        <v>84</v>
      </c>
      <c r="H38" s="106" t="s">
        <v>36</v>
      </c>
      <c r="I38" s="110" t="s">
        <v>85</v>
      </c>
      <c r="J38" s="111">
        <v>2</v>
      </c>
      <c r="K38" s="110" t="s">
        <v>102</v>
      </c>
      <c r="L38" s="108">
        <v>44681</v>
      </c>
      <c r="M38" s="108">
        <v>44788</v>
      </c>
      <c r="N38" s="108" t="s">
        <v>87</v>
      </c>
      <c r="O38" s="106" t="s">
        <v>90</v>
      </c>
      <c r="P38" s="106" t="s">
        <v>91</v>
      </c>
      <c r="Q38" s="112" t="s">
        <v>159</v>
      </c>
      <c r="R38" s="109">
        <v>0.5</v>
      </c>
      <c r="S38" s="97"/>
      <c r="T38" s="98"/>
      <c r="U38" s="99"/>
    </row>
    <row r="39" spans="1:27" s="14" customFormat="1" ht="180.75" customHeight="1">
      <c r="B39" s="115" t="s">
        <v>92</v>
      </c>
      <c r="C39" s="104">
        <v>6</v>
      </c>
      <c r="D39" s="106" t="s">
        <v>144</v>
      </c>
      <c r="E39" s="106" t="s">
        <v>145</v>
      </c>
      <c r="F39" s="106" t="s">
        <v>101</v>
      </c>
      <c r="G39" s="106" t="s">
        <v>146</v>
      </c>
      <c r="H39" s="106" t="s">
        <v>38</v>
      </c>
      <c r="I39" s="106" t="s">
        <v>93</v>
      </c>
      <c r="J39" s="106">
        <v>1</v>
      </c>
      <c r="K39" s="106" t="s">
        <v>94</v>
      </c>
      <c r="L39" s="108">
        <v>44602</v>
      </c>
      <c r="M39" s="108">
        <v>44635</v>
      </c>
      <c r="N39" s="106" t="s">
        <v>108</v>
      </c>
      <c r="O39" s="106" t="s">
        <v>95</v>
      </c>
      <c r="P39" s="106"/>
      <c r="Q39" s="105" t="s">
        <v>157</v>
      </c>
      <c r="R39" s="109">
        <v>1</v>
      </c>
      <c r="S39" s="100"/>
      <c r="T39" s="101"/>
      <c r="U39" s="102"/>
      <c r="V39" s="103"/>
      <c r="W39" s="103"/>
      <c r="X39" s="103"/>
    </row>
    <row r="40" spans="1:27" s="14" customFormat="1" ht="126.75" customHeight="1">
      <c r="B40" s="115" t="s">
        <v>92</v>
      </c>
      <c r="C40" s="104">
        <v>7</v>
      </c>
      <c r="D40" s="106" t="s">
        <v>144</v>
      </c>
      <c r="E40" s="106" t="s">
        <v>147</v>
      </c>
      <c r="F40" s="106" t="s">
        <v>101</v>
      </c>
      <c r="G40" s="106" t="s">
        <v>148</v>
      </c>
      <c r="H40" s="106" t="s">
        <v>38</v>
      </c>
      <c r="I40" s="106" t="s">
        <v>96</v>
      </c>
      <c r="J40" s="106">
        <v>1</v>
      </c>
      <c r="K40" s="106" t="s">
        <v>97</v>
      </c>
      <c r="L40" s="108">
        <v>44636</v>
      </c>
      <c r="M40" s="108">
        <v>44727</v>
      </c>
      <c r="N40" s="106" t="s">
        <v>98</v>
      </c>
      <c r="O40" s="106" t="s">
        <v>99</v>
      </c>
      <c r="P40" s="106" t="s">
        <v>100</v>
      </c>
      <c r="Q40" s="105" t="s">
        <v>158</v>
      </c>
      <c r="R40" s="109">
        <v>0</v>
      </c>
      <c r="S40" s="100"/>
      <c r="T40" s="101"/>
      <c r="U40" s="102"/>
      <c r="V40" s="103"/>
      <c r="W40" s="103"/>
      <c r="X40" s="103"/>
    </row>
    <row r="41" spans="1:27" s="14" customFormat="1" ht="135" customHeight="1">
      <c r="B41" s="115" t="s">
        <v>92</v>
      </c>
      <c r="C41" s="104">
        <v>8</v>
      </c>
      <c r="D41" s="106" t="s">
        <v>149</v>
      </c>
      <c r="E41" s="106" t="s">
        <v>150</v>
      </c>
      <c r="F41" s="106" t="s">
        <v>101</v>
      </c>
      <c r="G41" s="106" t="s">
        <v>116</v>
      </c>
      <c r="H41" s="106" t="s">
        <v>38</v>
      </c>
      <c r="I41" s="106" t="s">
        <v>132</v>
      </c>
      <c r="J41" s="106">
        <v>2</v>
      </c>
      <c r="K41" s="106" t="s">
        <v>117</v>
      </c>
      <c r="L41" s="108">
        <v>44757</v>
      </c>
      <c r="M41" s="108">
        <v>44834</v>
      </c>
      <c r="N41" s="106" t="s">
        <v>118</v>
      </c>
      <c r="O41" s="106" t="s">
        <v>100</v>
      </c>
      <c r="P41" s="106" t="s">
        <v>124</v>
      </c>
      <c r="Q41" s="105" t="s">
        <v>158</v>
      </c>
      <c r="R41" s="109">
        <v>0</v>
      </c>
      <c r="S41" s="100"/>
      <c r="T41" s="101"/>
      <c r="U41" s="102"/>
      <c r="V41" s="103"/>
      <c r="W41" s="103"/>
      <c r="X41" s="103"/>
    </row>
    <row r="42" spans="1:27" s="14" customFormat="1" ht="231" customHeight="1">
      <c r="B42" s="115" t="s">
        <v>77</v>
      </c>
      <c r="C42" s="104">
        <v>9</v>
      </c>
      <c r="D42" s="110" t="s">
        <v>133</v>
      </c>
      <c r="E42" s="106" t="s">
        <v>134</v>
      </c>
      <c r="F42" s="106" t="s">
        <v>74</v>
      </c>
      <c r="G42" s="106" t="s">
        <v>135</v>
      </c>
      <c r="H42" s="106" t="s">
        <v>36</v>
      </c>
      <c r="I42" s="110" t="s">
        <v>111</v>
      </c>
      <c r="J42" s="111">
        <v>9</v>
      </c>
      <c r="K42" s="106" t="s">
        <v>112</v>
      </c>
      <c r="L42" s="108">
        <v>44773</v>
      </c>
      <c r="M42" s="108">
        <v>44834</v>
      </c>
      <c r="N42" s="106" t="s">
        <v>113</v>
      </c>
      <c r="O42" s="106" t="s">
        <v>113</v>
      </c>
      <c r="P42" s="106" t="s">
        <v>113</v>
      </c>
      <c r="Q42" s="112" t="s">
        <v>163</v>
      </c>
      <c r="R42" s="109">
        <v>0.12</v>
      </c>
      <c r="S42" s="100"/>
      <c r="T42" s="101"/>
      <c r="U42" s="102"/>
      <c r="V42" s="103"/>
      <c r="W42" s="103"/>
    </row>
    <row r="43" spans="1:27" s="14" customFormat="1" ht="157.5" customHeight="1">
      <c r="A43" s="96"/>
      <c r="B43" s="116" t="s">
        <v>78</v>
      </c>
      <c r="C43" s="104">
        <v>10</v>
      </c>
      <c r="D43" s="106" t="s">
        <v>136</v>
      </c>
      <c r="E43" s="106" t="s">
        <v>103</v>
      </c>
      <c r="F43" s="106" t="s">
        <v>79</v>
      </c>
      <c r="G43" s="106" t="s">
        <v>104</v>
      </c>
      <c r="H43" s="106" t="s">
        <v>36</v>
      </c>
      <c r="I43" s="106" t="s">
        <v>105</v>
      </c>
      <c r="J43" s="111">
        <v>2</v>
      </c>
      <c r="K43" s="106" t="s">
        <v>152</v>
      </c>
      <c r="L43" s="108">
        <v>44621</v>
      </c>
      <c r="M43" s="108">
        <v>44712</v>
      </c>
      <c r="N43" s="106" t="s">
        <v>107</v>
      </c>
      <c r="O43" s="106" t="s">
        <v>73</v>
      </c>
      <c r="P43" s="106" t="s">
        <v>80</v>
      </c>
      <c r="Q43" s="112" t="s">
        <v>161</v>
      </c>
      <c r="R43" s="109">
        <v>1</v>
      </c>
      <c r="S43" s="100">
        <f t="shared" ref="S43:S54" si="0">IF(H43="Baja",1,IF(H43="Media - baja",2,IF(H43="Media",3,IF(H43="Media - alta",4,5))))</f>
        <v>3</v>
      </c>
      <c r="T43" s="101">
        <f t="shared" ref="T43:T54" si="1">R43*S43</f>
        <v>3</v>
      </c>
      <c r="U43" s="102"/>
    </row>
    <row r="44" spans="1:27" s="14" customFormat="1" ht="141" customHeight="1">
      <c r="A44" s="96"/>
      <c r="B44" s="117" t="s">
        <v>89</v>
      </c>
      <c r="C44" s="104">
        <v>11</v>
      </c>
      <c r="D44" s="106" t="s">
        <v>153</v>
      </c>
      <c r="E44" s="106" t="s">
        <v>154</v>
      </c>
      <c r="F44" s="106" t="s">
        <v>101</v>
      </c>
      <c r="G44" s="113" t="s">
        <v>125</v>
      </c>
      <c r="H44" s="106" t="s">
        <v>36</v>
      </c>
      <c r="I44" s="106" t="s">
        <v>106</v>
      </c>
      <c r="J44" s="111">
        <v>1</v>
      </c>
      <c r="K44" s="106" t="s">
        <v>88</v>
      </c>
      <c r="L44" s="108">
        <v>44621</v>
      </c>
      <c r="M44" s="108">
        <v>44666</v>
      </c>
      <c r="N44" s="106" t="s">
        <v>72</v>
      </c>
      <c r="O44" s="106" t="s">
        <v>73</v>
      </c>
      <c r="P44" s="106"/>
      <c r="Q44" s="112" t="s">
        <v>155</v>
      </c>
      <c r="R44" s="109">
        <v>1</v>
      </c>
      <c r="S44" s="100">
        <f t="shared" si="0"/>
        <v>3</v>
      </c>
      <c r="T44" s="101">
        <f t="shared" si="1"/>
        <v>3</v>
      </c>
      <c r="U44" s="102"/>
    </row>
    <row r="45" spans="1:27" s="14" customFormat="1" ht="39" customHeight="1">
      <c r="B45" s="15"/>
      <c r="C45" s="87">
        <v>12</v>
      </c>
      <c r="D45" s="88"/>
      <c r="E45" s="89"/>
      <c r="F45" s="89"/>
      <c r="G45" s="89"/>
      <c r="H45" s="89"/>
      <c r="I45" s="89"/>
      <c r="J45" s="90"/>
      <c r="K45" s="91"/>
      <c r="L45" s="92"/>
      <c r="M45" s="92"/>
      <c r="N45" s="91"/>
      <c r="O45" s="91"/>
      <c r="P45" s="91"/>
      <c r="Q45" s="59"/>
      <c r="R45" s="61"/>
      <c r="S45" s="22">
        <f t="shared" si="0"/>
        <v>5</v>
      </c>
      <c r="T45" s="45">
        <f t="shared" si="1"/>
        <v>0</v>
      </c>
      <c r="U45" s="63"/>
    </row>
    <row r="46" spans="1:27"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1:27"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1:27"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32"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32"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32"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32"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32"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32"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32" s="14" customFormat="1" ht="31.5" customHeight="1">
      <c r="B55" s="15"/>
      <c r="C55" s="39"/>
      <c r="D55" s="39"/>
      <c r="E55" s="38"/>
      <c r="F55" s="38"/>
      <c r="G55" s="38"/>
      <c r="H55" s="40"/>
      <c r="I55" s="38"/>
      <c r="J55" s="41"/>
      <c r="K55" s="38"/>
      <c r="L55" s="42"/>
      <c r="M55" s="42"/>
      <c r="N55" s="38"/>
      <c r="O55" s="38"/>
      <c r="P55" s="38"/>
      <c r="Q55" s="38"/>
      <c r="R55" s="43"/>
      <c r="S55" s="43"/>
      <c r="T55" s="43"/>
      <c r="U55" s="63"/>
    </row>
    <row r="56" spans="1:32" s="14" customFormat="1" ht="31.5" customHeight="1">
      <c r="B56" s="65"/>
      <c r="C56" s="66"/>
      <c r="D56" s="66"/>
      <c r="E56" s="66"/>
      <c r="F56" s="66"/>
      <c r="G56" s="66"/>
      <c r="H56" s="66"/>
      <c r="I56" s="66"/>
      <c r="J56" s="66"/>
      <c r="K56" s="66"/>
      <c r="L56" s="66"/>
      <c r="M56" s="66"/>
      <c r="N56" s="66"/>
      <c r="O56" s="66"/>
      <c r="P56" s="66"/>
      <c r="Q56" s="66"/>
      <c r="R56" s="66"/>
      <c r="S56" s="66"/>
      <c r="T56" s="67"/>
      <c r="U56" s="62"/>
      <c r="V56" s="1"/>
    </row>
    <row r="57" spans="1:32" s="14" customFormat="1" ht="31.5" customHeight="1">
      <c r="B57" s="145" t="s">
        <v>7</v>
      </c>
      <c r="C57" s="146"/>
      <c r="D57" s="146"/>
      <c r="E57" s="146"/>
      <c r="F57" s="146"/>
      <c r="G57" s="146"/>
      <c r="H57" s="146"/>
      <c r="I57" s="146"/>
      <c r="J57" s="146"/>
      <c r="K57" s="146"/>
      <c r="L57" s="146"/>
      <c r="M57" s="146"/>
      <c r="N57" s="146"/>
      <c r="O57" s="146"/>
      <c r="P57" s="146"/>
      <c r="Q57" s="146"/>
      <c r="R57" s="146"/>
      <c r="S57" s="146"/>
      <c r="T57" s="146"/>
      <c r="U57" s="147"/>
      <c r="V57" s="1"/>
      <c r="W57" s="1"/>
      <c r="X57" s="1"/>
      <c r="Y57" s="1"/>
      <c r="Z57" s="1"/>
      <c r="AA57" s="1"/>
      <c r="AB57" s="1"/>
      <c r="AC57" s="1"/>
      <c r="AD57" s="1"/>
      <c r="AE57" s="1"/>
      <c r="AF57" s="1"/>
    </row>
    <row r="58" spans="1:32" s="14" customFormat="1" ht="31.5" customHeight="1">
      <c r="B58" s="142" t="s">
        <v>8</v>
      </c>
      <c r="C58" s="143"/>
      <c r="D58" s="143"/>
      <c r="E58" s="143"/>
      <c r="F58" s="143"/>
      <c r="G58" s="143"/>
      <c r="H58" s="143"/>
      <c r="I58" s="143"/>
      <c r="J58" s="143"/>
      <c r="K58" s="143"/>
      <c r="L58" s="143"/>
      <c r="M58" s="143"/>
      <c r="N58" s="143"/>
      <c r="O58" s="143"/>
      <c r="P58" s="143"/>
      <c r="Q58" s="143"/>
      <c r="R58" s="143"/>
      <c r="S58" s="143"/>
      <c r="T58" s="143"/>
      <c r="U58" s="144"/>
      <c r="V58" s="1"/>
      <c r="W58" s="1"/>
      <c r="X58" s="1"/>
      <c r="Y58" s="1"/>
      <c r="Z58" s="1"/>
      <c r="AA58" s="1"/>
      <c r="AB58" s="1"/>
      <c r="AC58" s="1"/>
      <c r="AD58" s="1"/>
      <c r="AE58" s="1"/>
      <c r="AF58" s="1"/>
    </row>
    <row r="59" spans="1:32" s="14" customFormat="1" ht="31.5" customHeight="1">
      <c r="B59" s="161" t="s">
        <v>9</v>
      </c>
      <c r="C59" s="162"/>
      <c r="D59" s="163"/>
      <c r="E59" s="164" t="s">
        <v>33</v>
      </c>
      <c r="F59" s="164"/>
      <c r="G59" s="164"/>
      <c r="H59" s="164" t="s">
        <v>51</v>
      </c>
      <c r="I59" s="164"/>
      <c r="J59" s="165">
        <v>3</v>
      </c>
      <c r="K59" s="166"/>
      <c r="L59" s="166"/>
      <c r="M59" s="167" t="s">
        <v>10</v>
      </c>
      <c r="N59" s="167"/>
      <c r="O59" s="167"/>
      <c r="P59" s="139">
        <v>43343</v>
      </c>
      <c r="Q59" s="140"/>
      <c r="R59" s="140"/>
      <c r="S59" s="140"/>
      <c r="T59" s="140"/>
      <c r="U59" s="141"/>
      <c r="V59" s="1"/>
      <c r="W59" s="1"/>
      <c r="X59" s="1"/>
      <c r="Y59" s="1"/>
      <c r="Z59" s="1"/>
      <c r="AA59" s="1"/>
      <c r="AB59" s="1"/>
      <c r="AC59" s="1"/>
      <c r="AD59" s="1"/>
      <c r="AE59" s="1"/>
      <c r="AF59" s="1"/>
    </row>
    <row r="60" spans="1:32" s="14" customFormat="1" ht="31.5" customHeight="1">
      <c r="A60" s="1"/>
      <c r="B60" s="130"/>
      <c r="C60" s="131"/>
      <c r="D60" s="131"/>
      <c r="E60" s="131"/>
      <c r="F60" s="131"/>
      <c r="G60" s="131"/>
      <c r="H60" s="131"/>
      <c r="I60" s="131"/>
      <c r="J60" s="132"/>
      <c r="K60" s="132"/>
      <c r="L60" s="132"/>
      <c r="M60" s="131"/>
      <c r="N60" s="131"/>
      <c r="O60" s="131"/>
      <c r="P60" s="132"/>
      <c r="Q60" s="132"/>
      <c r="R60" s="132"/>
      <c r="S60" s="132"/>
      <c r="T60" s="132"/>
      <c r="U60" s="64"/>
      <c r="V60" s="1"/>
      <c r="W60" s="1"/>
      <c r="X60" s="1"/>
      <c r="Y60" s="1"/>
      <c r="Z60" s="1"/>
      <c r="AA60" s="1"/>
      <c r="AB60" s="1"/>
      <c r="AC60" s="1"/>
      <c r="AD60" s="1"/>
      <c r="AE60" s="1"/>
      <c r="AF60" s="1"/>
    </row>
    <row r="61" spans="1:32" ht="21.75" customHeight="1">
      <c r="A61" s="16"/>
    </row>
    <row r="62" spans="1:32" ht="21.75" customHeight="1">
      <c r="A62" s="17"/>
    </row>
    <row r="63" spans="1:32" ht="21.75" customHeight="1"/>
    <row r="64" spans="1:32" ht="21.75" customHeight="1"/>
    <row r="65" ht="80.25" customHeight="1"/>
    <row r="95" spans="21:21">
      <c r="U95" s="18"/>
    </row>
    <row r="96" spans="21:21">
      <c r="U96" s="18"/>
    </row>
    <row r="97" spans="21:21">
      <c r="U97" s="18"/>
    </row>
    <row r="98" spans="21:21">
      <c r="U98" s="9"/>
    </row>
    <row r="99" spans="21:21">
      <c r="U99" s="18"/>
    </row>
    <row r="100" spans="21:21" ht="15.75" customHeight="1"/>
    <row r="102" spans="21:21" ht="15.75" customHeight="1"/>
    <row r="104" spans="21:21" ht="15.75" customHeight="1"/>
  </sheetData>
  <mergeCells count="39">
    <mergeCell ref="C2:E6"/>
    <mergeCell ref="P2:R6"/>
    <mergeCell ref="F2:O6"/>
    <mergeCell ref="B59:D59"/>
    <mergeCell ref="E59:G59"/>
    <mergeCell ref="H59:I59"/>
    <mergeCell ref="J59:L59"/>
    <mergeCell ref="M59:O59"/>
    <mergeCell ref="K12:N12"/>
    <mergeCell ref="K13:N13"/>
    <mergeCell ref="H32:H33"/>
    <mergeCell ref="D32:D33"/>
    <mergeCell ref="G32:G33"/>
    <mergeCell ref="C18:O18"/>
    <mergeCell ref="C22:O22"/>
    <mergeCell ref="C20:O20"/>
    <mergeCell ref="C25:O25"/>
    <mergeCell ref="C27:O27"/>
    <mergeCell ref="C30:O30"/>
    <mergeCell ref="I32:I33"/>
    <mergeCell ref="J32:K32"/>
    <mergeCell ref="L32:L33"/>
    <mergeCell ref="M32:M33"/>
    <mergeCell ref="O32:O33"/>
    <mergeCell ref="N32:N33"/>
    <mergeCell ref="K9:N9"/>
    <mergeCell ref="K10:N10"/>
    <mergeCell ref="K11:N11"/>
    <mergeCell ref="C16:O16"/>
    <mergeCell ref="C23:O23"/>
    <mergeCell ref="B60:T60"/>
    <mergeCell ref="C32:C33"/>
    <mergeCell ref="E32:E33"/>
    <mergeCell ref="F32:F33"/>
    <mergeCell ref="Q32:R32"/>
    <mergeCell ref="P59:U59"/>
    <mergeCell ref="B58:U58"/>
    <mergeCell ref="B57:U57"/>
    <mergeCell ref="P32:P33"/>
  </mergeCells>
  <dataValidations count="1">
    <dataValidation type="list" allowBlank="1" showInputMessage="1" showErrorMessage="1" sqref="H34:H55" xr:uid="{00000000-0002-0000-0100-000000000000}">
      <formula1>$T$2:$T$6</formula1>
    </dataValidation>
  </dataValidations>
  <printOptions horizontalCentered="1" verticalCentered="1"/>
  <pageMargins left="0.19685039370078741" right="0.19685039370078741" top="0.19685039370078741" bottom="0.19685039370078741" header="0" footer="0"/>
  <pageSetup paperSize="14" scale="5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S37"/>
  <sheetViews>
    <sheetView topLeftCell="A9" zoomScale="115" zoomScaleNormal="115" workbookViewId="0">
      <selection activeCell="H14" sqref="H14"/>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82"/>
      <c r="D2" s="183"/>
      <c r="E2" s="188" t="s">
        <v>0</v>
      </c>
      <c r="F2" s="189"/>
      <c r="G2" s="189"/>
      <c r="H2" s="189"/>
      <c r="I2" s="189"/>
      <c r="J2" s="189"/>
      <c r="K2" s="189"/>
      <c r="L2" s="189"/>
      <c r="M2" s="189"/>
      <c r="N2" s="190"/>
      <c r="O2" s="159" t="s">
        <v>1</v>
      </c>
      <c r="P2" s="159"/>
      <c r="Q2" s="159"/>
      <c r="R2" s="44"/>
      <c r="S2" s="31" t="s">
        <v>34</v>
      </c>
    </row>
    <row r="3" spans="2:19" ht="12.75" customHeight="1">
      <c r="B3" s="79"/>
      <c r="C3" s="184"/>
      <c r="D3" s="185"/>
      <c r="E3" s="191"/>
      <c r="F3" s="192"/>
      <c r="G3" s="192"/>
      <c r="H3" s="192"/>
      <c r="I3" s="192"/>
      <c r="J3" s="192"/>
      <c r="K3" s="192"/>
      <c r="L3" s="192"/>
      <c r="M3" s="192"/>
      <c r="N3" s="193"/>
      <c r="O3" s="159"/>
      <c r="P3" s="159"/>
      <c r="Q3" s="159"/>
      <c r="R3" s="44"/>
      <c r="S3" s="32" t="s">
        <v>35</v>
      </c>
    </row>
    <row r="4" spans="2:19" ht="12.75" customHeight="1">
      <c r="B4" s="79"/>
      <c r="C4" s="184"/>
      <c r="D4" s="185"/>
      <c r="E4" s="191"/>
      <c r="F4" s="192"/>
      <c r="G4" s="192"/>
      <c r="H4" s="192"/>
      <c r="I4" s="192"/>
      <c r="J4" s="192"/>
      <c r="K4" s="192"/>
      <c r="L4" s="192"/>
      <c r="M4" s="192"/>
      <c r="N4" s="193"/>
      <c r="O4" s="159"/>
      <c r="P4" s="159"/>
      <c r="Q4" s="159"/>
      <c r="R4" s="44"/>
      <c r="S4" s="32" t="s">
        <v>36</v>
      </c>
    </row>
    <row r="5" spans="2:19" ht="12.75" customHeight="1">
      <c r="B5" s="79"/>
      <c r="C5" s="184"/>
      <c r="D5" s="185"/>
      <c r="E5" s="191"/>
      <c r="F5" s="192"/>
      <c r="G5" s="192"/>
      <c r="H5" s="192"/>
      <c r="I5" s="192"/>
      <c r="J5" s="192"/>
      <c r="K5" s="192"/>
      <c r="L5" s="192"/>
      <c r="M5" s="192"/>
      <c r="N5" s="193"/>
      <c r="O5" s="159"/>
      <c r="P5" s="159"/>
      <c r="Q5" s="159"/>
      <c r="R5" s="44"/>
      <c r="S5" s="32" t="s">
        <v>37</v>
      </c>
    </row>
    <row r="6" spans="2:19" ht="12.75" customHeight="1">
      <c r="B6" s="80"/>
      <c r="C6" s="186"/>
      <c r="D6" s="187"/>
      <c r="E6" s="194"/>
      <c r="F6" s="195"/>
      <c r="G6" s="195"/>
      <c r="H6" s="195"/>
      <c r="I6" s="195"/>
      <c r="J6" s="195"/>
      <c r="K6" s="195"/>
      <c r="L6" s="195"/>
      <c r="M6" s="195"/>
      <c r="N6" s="196"/>
      <c r="O6" s="159"/>
      <c r="P6" s="159"/>
      <c r="Q6" s="159"/>
      <c r="R6" s="44"/>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33" t="s">
        <v>32</v>
      </c>
      <c r="D9" s="135" t="s">
        <v>40</v>
      </c>
      <c r="E9" s="133" t="s">
        <v>42</v>
      </c>
      <c r="F9" s="133" t="s">
        <v>43</v>
      </c>
      <c r="G9" s="137" t="s">
        <v>60</v>
      </c>
      <c r="H9" s="138"/>
      <c r="I9" s="197" t="s">
        <v>61</v>
      </c>
      <c r="J9" s="197"/>
      <c r="K9" s="46"/>
      <c r="L9" s="5"/>
      <c r="M9" s="4"/>
      <c r="N9" s="181" t="s">
        <v>66</v>
      </c>
      <c r="O9" s="181"/>
      <c r="P9" s="4"/>
      <c r="Q9" s="62"/>
    </row>
    <row r="10" spans="2:19" ht="42" customHeight="1">
      <c r="B10" s="81"/>
      <c r="C10" s="133"/>
      <c r="D10" s="135"/>
      <c r="E10" s="133"/>
      <c r="F10" s="133"/>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'RG1'!E34</f>
        <v xml:space="preserve">Modificar el cuadro de control creado en el Memorando 196 de 2021, e incluir tres (3) columnas adicionales: i) causal de aprehensión, ii) causa de no denuncia, iii) fecha de denuncia. </v>
      </c>
      <c r="E11" s="47" t="str">
        <f>'RG1'!G34</f>
        <v>Modificar el Memorando 196 de 2021, para incluir en el cuadro de control las columnas que nos permiten verificar las decisiones de los Comités Jurídicos de Dirección Operativa o Seccional</v>
      </c>
      <c r="F11" s="54" t="str">
        <f>'RG1'!H34</f>
        <v>Alta</v>
      </c>
      <c r="G11" s="22" t="str">
        <f>'RG1'!Q34</f>
        <v>Mediante memorando 086 del 29-04-2022 se actualizó la herramienta excel del memorando 196 de 2021, incluyendo tres (3) columunas para un mejor control. Se anexa evidencias: 1.1. memorando 086; y 1.2. Cuadro Excel modificado.</v>
      </c>
      <c r="H11" s="23">
        <f>'RG1'!R34</f>
        <v>1</v>
      </c>
      <c r="I11" s="22"/>
      <c r="J11" s="23"/>
      <c r="K11" s="22">
        <f t="shared" ref="K11:K23" si="0">IF(F11="Baja",1,IF(F11="Media - baja",2,IF(F11="Media",3,IF(F11="Media - alta",4,5))))</f>
        <v>5</v>
      </c>
      <c r="L11" s="45">
        <f t="shared" ref="L11:L23" si="1">J11*K11</f>
        <v>0</v>
      </c>
      <c r="M11" s="75"/>
      <c r="N11" s="22" t="str">
        <f>IFERROR(INDEX($D$11:$D$31,MATCH(0,INDEX(COUNTIF($N$10:N10,$D$11:$D$31),),)),"")</f>
        <v xml:space="preserve">Modificar el cuadro de control creado en el Memorando 196 de 2021, e incluir tres (3) columnas adicionales: i) causal de aprehensión, ii) causa de no denuncia, iii) fecha de denuncia. </v>
      </c>
      <c r="O11" s="69">
        <f t="shared" ref="O11:O25" si="2">SUMIFS($L$11:$L$31,$D$11:$D$31,N11)/SUMIFS($K$11:$K$31,$D$11:$D$31,N11)</f>
        <v>0</v>
      </c>
      <c r="P11" s="75"/>
      <c r="Q11" s="63"/>
    </row>
    <row r="12" spans="2:19" s="14" customFormat="1" ht="31.5" customHeight="1">
      <c r="B12" s="82"/>
      <c r="C12" s="21">
        <v>2</v>
      </c>
      <c r="D12" s="47" t="e">
        <f>'RG1'!#REF!</f>
        <v>#REF!</v>
      </c>
      <c r="E12" s="47" t="e">
        <f>'RG1'!#REF!</f>
        <v>#REF!</v>
      </c>
      <c r="F12" s="54" t="e">
        <f>'RG1'!#REF!</f>
        <v>#REF!</v>
      </c>
      <c r="G12" s="22" t="e">
        <f>'RG1'!#REF!</f>
        <v>#REF!</v>
      </c>
      <c r="H12" s="23" t="e">
        <f>'RG1'!#REF!</f>
        <v>#REF!</v>
      </c>
      <c r="I12" s="22"/>
      <c r="J12" s="23"/>
      <c r="K12" s="22" t="e">
        <f t="shared" si="0"/>
        <v>#REF!</v>
      </c>
      <c r="L12" s="45" t="e">
        <f t="shared" si="1"/>
        <v>#REF!</v>
      </c>
      <c r="M12" s="75"/>
      <c r="N12" s="22" t="str">
        <f>IFERROR(INDEX($D$11:$D$31,MATCH(0,INDEX(COUNTIF($N$10:N11,$D$11:$D$31),),)),"")</f>
        <v/>
      </c>
      <c r="O12" s="69" t="e">
        <f t="shared" si="2"/>
        <v>#DIV/0!</v>
      </c>
      <c r="P12" s="75"/>
      <c r="Q12" s="63"/>
    </row>
    <row r="13" spans="2:19" s="14" customFormat="1" ht="31.5" customHeight="1">
      <c r="B13" s="82"/>
      <c r="C13" s="21">
        <v>3</v>
      </c>
      <c r="D13" s="47" t="e">
        <f>'RG1'!#REF!</f>
        <v>#REF!</v>
      </c>
      <c r="E13" s="47" t="e">
        <f>'RG1'!#REF!</f>
        <v>#REF!</v>
      </c>
      <c r="F13" s="54" t="e">
        <f>'RG1'!#REF!</f>
        <v>#REF!</v>
      </c>
      <c r="G13" s="22" t="e">
        <f>'RG1'!#REF!</f>
        <v>#REF!</v>
      </c>
      <c r="H13" s="23" t="e">
        <f>'RG1'!#REF!</f>
        <v>#REF!</v>
      </c>
      <c r="I13" s="22"/>
      <c r="J13" s="23"/>
      <c r="K13" s="22" t="e">
        <f t="shared" si="0"/>
        <v>#REF!</v>
      </c>
      <c r="L13" s="45" t="e">
        <f t="shared" si="1"/>
        <v>#REF!</v>
      </c>
      <c r="M13" s="75"/>
      <c r="N13" s="22" t="str">
        <f>IFERROR(INDEX($D$11:$D$31,MATCH(0,INDEX(COUNTIF($N$10:N12,$D$11:$D$31),),)),"")</f>
        <v/>
      </c>
      <c r="O13" s="69" t="e">
        <f t="shared" si="2"/>
        <v>#DIV/0!</v>
      </c>
      <c r="P13" s="75"/>
      <c r="Q13" s="63"/>
    </row>
    <row r="14" spans="2:19" s="14" customFormat="1" ht="31.5" customHeight="1">
      <c r="B14" s="82"/>
      <c r="C14" s="21">
        <v>4</v>
      </c>
      <c r="D14" s="47" t="str">
        <f>'RG1'!E42</f>
        <v>Preparar informe de resultados que refleje los incumplimientos y las acciones realizadas como resultado de la conciliación a la Subdirección correspondiente según la Unidad Aprehensora. (Operación Aduanera,Polfa, Fiscalización)</v>
      </c>
      <c r="E14" s="47" t="str">
        <f>'RG1'!G42</f>
        <v>Enviar informe de resultados en forma mensual que refleje los incumplimientos y las acciones realizadas por la Dirección Seccional como resultado de la conciliación a la Subdirección según corresponda a la Unidad Aprehensora. (Operación Aduanera,Polfa, Fiscalización)</v>
      </c>
      <c r="F14" s="54" t="str">
        <f>'RG1'!H42</f>
        <v>Media</v>
      </c>
      <c r="G14" s="22" t="str">
        <f>'RG1'!Q42</f>
        <v xml:space="preserve">Mediante oficio virtual No. 100201170-3699 del 4-08-2022, la subdirección de Fiscalización Aduanera, informa que, dado que la fecha de inicio corresponde al 31 de julio de 2022, reportamos que esta se encuentra en proceso. Igualmente, la Subdirección Operación Aduanera mediante oficio virtual No. 100210163-1664 remite informe. Se anexan evidencias: 4.1. Oficio virtual Subdirección Fiscalizacón Aduanera actividad 4 y 9; 9.1. Oficio virtual Sub Operación Aduanera actividad 4 y 9; y 9.2. Informe actas de aprehensión Sub Operación Aduanera </v>
      </c>
      <c r="H14" s="23">
        <f>'RG1'!R42</f>
        <v>0.12</v>
      </c>
      <c r="I14" s="22"/>
      <c r="J14" s="23"/>
      <c r="K14" s="22">
        <f t="shared" si="0"/>
        <v>3</v>
      </c>
      <c r="L14" s="45">
        <f t="shared" si="1"/>
        <v>0</v>
      </c>
      <c r="M14" s="75"/>
      <c r="N14" s="22" t="str">
        <f>IFERROR(INDEX($D$11:$D$31,MATCH(0,INDEX(COUNTIF($N$10:N13,$D$11:$D$31),),)),"")</f>
        <v/>
      </c>
      <c r="O14" s="69" t="e">
        <f t="shared" si="2"/>
        <v>#DIV/0!</v>
      </c>
      <c r="P14" s="75"/>
      <c r="Q14" s="63"/>
    </row>
    <row r="15" spans="2:19" s="14" customFormat="1" ht="31.5" customHeight="1">
      <c r="B15" s="82"/>
      <c r="C15" s="21">
        <v>5</v>
      </c>
      <c r="D15" s="47" t="e">
        <f>'RG1'!#REF!</f>
        <v>#REF!</v>
      </c>
      <c r="E15" s="47" t="e">
        <f>'RG1'!#REF!</f>
        <v>#REF!</v>
      </c>
      <c r="F15" s="54" t="e">
        <f>'RG1'!#REF!</f>
        <v>#REF!</v>
      </c>
      <c r="G15" s="22" t="e">
        <f>'RG1'!#REF!</f>
        <v>#REF!</v>
      </c>
      <c r="H15" s="23" t="e">
        <f>'RG1'!#REF!</f>
        <v>#REF!</v>
      </c>
      <c r="I15" s="22"/>
      <c r="J15" s="23"/>
      <c r="K15" s="22" t="e">
        <f t="shared" si="0"/>
        <v>#REF!</v>
      </c>
      <c r="L15" s="45" t="e">
        <f t="shared" si="1"/>
        <v>#REF!</v>
      </c>
      <c r="M15" s="75"/>
      <c r="N15" s="22" t="str">
        <f>IFERROR(INDEX($D$11:$D$31,MATCH(0,INDEX(COUNTIF($N$10:N14,$D$11:$D$31),),)),"")</f>
        <v/>
      </c>
      <c r="O15" s="69" t="e">
        <f t="shared" si="2"/>
        <v>#DIV/0!</v>
      </c>
      <c r="P15" s="75"/>
      <c r="Q15" s="63"/>
    </row>
    <row r="16" spans="2:19" s="14" customFormat="1" ht="31.5" customHeight="1">
      <c r="B16" s="82"/>
      <c r="C16" s="21">
        <v>6</v>
      </c>
      <c r="D16" s="47" t="e">
        <f>'RG1'!#REF!</f>
        <v>#REF!</v>
      </c>
      <c r="E16" s="47" t="e">
        <f>'RG1'!#REF!</f>
        <v>#REF!</v>
      </c>
      <c r="F16" s="54" t="e">
        <f>'RG1'!#REF!</f>
        <v>#REF!</v>
      </c>
      <c r="G16" s="22" t="e">
        <f>'RG1'!#REF!</f>
        <v>#REF!</v>
      </c>
      <c r="H16" s="23" t="e">
        <f>'RG1'!#REF!</f>
        <v>#REF!</v>
      </c>
      <c r="I16" s="22"/>
      <c r="J16" s="23"/>
      <c r="K16" s="22" t="e">
        <f t="shared" si="0"/>
        <v>#REF!</v>
      </c>
      <c r="L16" s="45" t="e">
        <f t="shared" si="1"/>
        <v>#REF!</v>
      </c>
      <c r="M16" s="75"/>
      <c r="N16" s="22" t="str">
        <f>IFERROR(INDEX($D$11:$D$31,MATCH(0,INDEX(COUNTIF($N$10:N15,$D$11:$D$31),),)),"")</f>
        <v/>
      </c>
      <c r="O16" s="69" t="e">
        <f t="shared" si="2"/>
        <v>#DIV/0!</v>
      </c>
      <c r="P16" s="38"/>
      <c r="Q16" s="63"/>
    </row>
    <row r="17" spans="2:18" s="14" customFormat="1" ht="31.5" customHeight="1">
      <c r="B17" s="82"/>
      <c r="C17" s="21">
        <v>7</v>
      </c>
      <c r="D17" s="47" t="e">
        <f>'RG1'!#REF!</f>
        <v>#REF!</v>
      </c>
      <c r="E17" s="47" t="e">
        <f>'RG1'!#REF!</f>
        <v>#REF!</v>
      </c>
      <c r="F17" s="54" t="e">
        <f>'RG1'!#REF!</f>
        <v>#REF!</v>
      </c>
      <c r="G17" s="22" t="e">
        <f>'RG1'!#REF!</f>
        <v>#REF!</v>
      </c>
      <c r="H17" s="23" t="e">
        <f>'RG1'!#REF!</f>
        <v>#REF!</v>
      </c>
      <c r="I17" s="22"/>
      <c r="J17" s="23"/>
      <c r="K17" s="22" t="e">
        <f t="shared" si="0"/>
        <v>#REF!</v>
      </c>
      <c r="L17" s="45" t="e">
        <f t="shared" si="1"/>
        <v>#REF!</v>
      </c>
      <c r="M17" s="75"/>
      <c r="N17" s="22" t="str">
        <f>IFERROR(INDEX($D$11:$D$31,MATCH(0,INDEX(COUNTIF($N$10:N16,$D$11:$D$31),),)),"")</f>
        <v/>
      </c>
      <c r="O17" s="69" t="e">
        <f t="shared" si="2"/>
        <v>#DIV/0!</v>
      </c>
      <c r="P17" s="38"/>
      <c r="Q17" s="63"/>
    </row>
    <row r="18" spans="2:18" s="14" customFormat="1" ht="31.5" customHeight="1">
      <c r="B18" s="82"/>
      <c r="C18" s="21">
        <v>8</v>
      </c>
      <c r="D18" s="47" t="e">
        <f>'RG1'!#REF!</f>
        <v>#REF!</v>
      </c>
      <c r="E18" s="47" t="e">
        <f>'RG1'!#REF!</f>
        <v>#REF!</v>
      </c>
      <c r="F18" s="54" t="e">
        <f>'RG1'!#REF!</f>
        <v>#REF!</v>
      </c>
      <c r="G18" s="22" t="e">
        <f>'RG1'!#REF!</f>
        <v>#REF!</v>
      </c>
      <c r="H18" s="23" t="e">
        <f>'RG1'!#REF!</f>
        <v>#REF!</v>
      </c>
      <c r="I18" s="22"/>
      <c r="J18" s="23"/>
      <c r="K18" s="22" t="e">
        <f t="shared" si="0"/>
        <v>#REF!</v>
      </c>
      <c r="L18" s="45" t="e">
        <f t="shared" si="1"/>
        <v>#REF!</v>
      </c>
      <c r="M18" s="75"/>
      <c r="N18" s="22" t="str">
        <f>IFERROR(INDEX($D$11:$D$31,MATCH(0,INDEX(COUNTIF($N$10:N17,$D$11:$D$31),),)),"")</f>
        <v/>
      </c>
      <c r="O18" s="69" t="e">
        <f t="shared" si="2"/>
        <v>#DIV/0!</v>
      </c>
      <c r="P18" s="38"/>
      <c r="Q18" s="63"/>
    </row>
    <row r="19" spans="2:18" s="14" customFormat="1" ht="31.5" customHeight="1">
      <c r="B19" s="82"/>
      <c r="C19" s="21">
        <v>9</v>
      </c>
      <c r="D19" s="47" t="e">
        <f>'RG1'!#REF!</f>
        <v>#REF!</v>
      </c>
      <c r="E19" s="47" t="e">
        <f>'RG1'!#REF!</f>
        <v>#REF!</v>
      </c>
      <c r="F19" s="54" t="e">
        <f>'RG1'!#REF!</f>
        <v>#REF!</v>
      </c>
      <c r="G19" s="22" t="e">
        <f>'RG1'!#REF!</f>
        <v>#REF!</v>
      </c>
      <c r="H19" s="23" t="e">
        <f>'RG1'!#REF!</f>
        <v>#REF!</v>
      </c>
      <c r="I19" s="22"/>
      <c r="J19" s="23"/>
      <c r="K19" s="22" t="e">
        <f t="shared" si="0"/>
        <v>#REF!</v>
      </c>
      <c r="L19" s="45" t="e">
        <f t="shared" si="1"/>
        <v>#REF!</v>
      </c>
      <c r="M19" s="75"/>
      <c r="N19" s="22" t="str">
        <f>IFERROR(INDEX($D$11:$D$31,MATCH(0,INDEX(COUNTIF($N$10:N18,$D$11:$D$31),),)),"")</f>
        <v/>
      </c>
      <c r="O19" s="69" t="e">
        <f t="shared" si="2"/>
        <v>#DIV/0!</v>
      </c>
      <c r="P19" s="38"/>
      <c r="Q19" s="63"/>
    </row>
    <row r="20" spans="2:18" s="14" customFormat="1" ht="31.5" customHeight="1">
      <c r="B20" s="82"/>
      <c r="C20" s="21">
        <v>10</v>
      </c>
      <c r="D20" s="47" t="str">
        <f>'RG1'!E43</f>
        <v>Apoyar a prevención el análisis de insumos aduaneros en Seccionales donde exista un único funcionario, esto de acuerdo a su capacidad operativa de la dependencia</v>
      </c>
      <c r="E20" s="47" t="str">
        <f>'RG1'!G43</f>
        <v>Apoyar a prevención y de acuerdo a la capacidad operativa de la Subdirección de Asuntos Penales al análisis de los insumos aduaneros presentados cuando se justifique por el incremento de insumos</v>
      </c>
      <c r="F20" s="54" t="str">
        <f>'RG1'!H43</f>
        <v>Media</v>
      </c>
      <c r="G20" s="22" t="str">
        <f>'RG1'!Q43</f>
        <v>Se requiere en dos ocasiones a diferentes seccionales (DSIA ARAUCA, GIRARDOT, QUIBDO, SAN ANDRES, URABA, BARRANCABERMEJA, FLORENCIA, TULUA y SOGAMOSO), en total nueve (9),  con el fin de hacer acompañamiento y brindar apoyo en el evento de haber recibido insumos aduaneros. Se anexan evidencias: 10. Actividad 10</v>
      </c>
      <c r="H20" s="23">
        <f>'RG1'!R43</f>
        <v>1</v>
      </c>
      <c r="I20" s="22"/>
      <c r="J20" s="23"/>
      <c r="K20" s="22">
        <f t="shared" si="0"/>
        <v>3</v>
      </c>
      <c r="L20" s="45">
        <f t="shared" si="1"/>
        <v>0</v>
      </c>
      <c r="M20" s="75"/>
      <c r="N20" s="22" t="str">
        <f>IFERROR(INDEX($D$11:$D$31,MATCH(0,INDEX(COUNTIF($N$10:N19,$D$11:$D$31),),)),"")</f>
        <v/>
      </c>
      <c r="O20" s="69" t="e">
        <f t="shared" si="2"/>
        <v>#DIV/0!</v>
      </c>
      <c r="P20" s="38"/>
      <c r="Q20" s="63"/>
    </row>
    <row r="21" spans="2:18" s="14" customFormat="1" ht="31.5" customHeight="1">
      <c r="B21" s="82"/>
      <c r="C21" s="21">
        <v>11</v>
      </c>
      <c r="D21" s="47" t="str">
        <f>'RG1'!E44</f>
        <v>Modificar la actividad 2, del PR-PEC-0120 Agregando lo siguiente: "El reparto se realiza de manera equitativa y aleatoria teniendo en cuenta las cargas de trabajo de los funcionarios".</v>
      </c>
      <c r="E21" s="47" t="str">
        <f>'RG1'!G44</f>
        <v xml:space="preserve">Modificar el procedimiento PEC 120
</v>
      </c>
      <c r="F21" s="54" t="str">
        <f>'RG1'!H44</f>
        <v>Media</v>
      </c>
      <c r="G21" s="22" t="str">
        <f>'RG1'!Q44</f>
        <v>Se modificó la Actividad 2, del PR-PEC-0120 en la Versión 8. Se anexa evidencia: Evidencia 11.</v>
      </c>
      <c r="H21" s="23">
        <f>'RG1'!R44</f>
        <v>1</v>
      </c>
      <c r="I21" s="22"/>
      <c r="J21" s="23"/>
      <c r="K21" s="22">
        <f t="shared" si="0"/>
        <v>3</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'RG1'!E45</f>
        <v>0</v>
      </c>
      <c r="E22" s="47">
        <f>'RG1'!G45</f>
        <v>0</v>
      </c>
      <c r="F22" s="54">
        <f>'RG1'!H45</f>
        <v>0</v>
      </c>
      <c r="G22" s="22">
        <f>'RG1'!Q45</f>
        <v>0</v>
      </c>
      <c r="H22" s="23">
        <f>'RG1'!R45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'RG1'!E46</f>
        <v>0</v>
      </c>
      <c r="E23" s="47">
        <f>'RG1'!G46</f>
        <v>0</v>
      </c>
      <c r="F23" s="54">
        <f>'RG1'!H46</f>
        <v>0</v>
      </c>
      <c r="G23" s="22">
        <f>'RG1'!Q46</f>
        <v>0</v>
      </c>
      <c r="H23" s="23">
        <f>'RG1'!R46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'RG1'!E47</f>
        <v>0</v>
      </c>
      <c r="E24" s="47">
        <f>'RG1'!G47</f>
        <v>0</v>
      </c>
      <c r="F24" s="54">
        <f>'RG1'!H47</f>
        <v>0</v>
      </c>
      <c r="G24" s="22">
        <f>'RG1'!Q47</f>
        <v>0</v>
      </c>
      <c r="H24" s="23">
        <f>'RG1'!R47</f>
        <v>0</v>
      </c>
      <c r="I24" s="23"/>
      <c r="J24" s="23"/>
      <c r="K24" s="22">
        <f t="shared" ref="K24:K30" si="3">IF(F24="Baja",1,IF(F24="Media - baja",2,IF(F24="Media",3,IF(F24="Media - alta",4,5))))</f>
        <v>5</v>
      </c>
      <c r="L24" s="45">
        <f t="shared" ref="L24:L30" si="4">J24*K24</f>
        <v>0</v>
      </c>
      <c r="M24" s="75"/>
      <c r="N24" s="22" t="str">
        <f>IFERROR(INDEX($D$11:$D$31,MATCH(0,INDEX(COUNTIF($N$10:N23,$D$11:$D$31),),)),"")</f>
        <v/>
      </c>
      <c r="O24" s="69" t="e">
        <f t="shared" si="2"/>
        <v>#DIV/0!</v>
      </c>
      <c r="P24" s="38"/>
      <c r="Q24" s="63"/>
    </row>
    <row r="25" spans="2:18" s="14" customFormat="1" ht="31.5" customHeight="1">
      <c r="B25" s="82"/>
      <c r="C25" s="21">
        <v>15</v>
      </c>
      <c r="D25" s="47">
        <f>'RG1'!E48</f>
        <v>0</v>
      </c>
      <c r="E25" s="47">
        <f>'RG1'!G48</f>
        <v>0</v>
      </c>
      <c r="F25" s="54">
        <f>'RG1'!H48</f>
        <v>0</v>
      </c>
      <c r="G25" s="22">
        <f>'RG1'!Q48</f>
        <v>0</v>
      </c>
      <c r="H25" s="23">
        <f>'RG1'!R48</f>
        <v>0</v>
      </c>
      <c r="I25" s="23"/>
      <c r="J25" s="23"/>
      <c r="K25" s="22">
        <f t="shared" si="3"/>
        <v>5</v>
      </c>
      <c r="L25" s="45">
        <f t="shared" si="4"/>
        <v>0</v>
      </c>
      <c r="M25" s="75"/>
      <c r="N25" s="22" t="str">
        <f>IFERROR(INDEX($D$11:$D$31,MATCH(0,INDEX(COUNTIF($N$10:N24,$D$11:$D$31),),)),"")</f>
        <v/>
      </c>
      <c r="O25" s="69" t="e">
        <f t="shared" si="2"/>
        <v>#DIV/0!</v>
      </c>
      <c r="P25" s="38"/>
      <c r="Q25" s="63"/>
    </row>
    <row r="26" spans="2:18" s="14" customFormat="1" ht="31.5" customHeight="1">
      <c r="B26" s="82"/>
      <c r="C26" s="21">
        <v>16</v>
      </c>
      <c r="D26" s="47">
        <f>'RG1'!E49</f>
        <v>0</v>
      </c>
      <c r="E26" s="47">
        <f>'RG1'!G49</f>
        <v>0</v>
      </c>
      <c r="F26" s="54">
        <f>'RG1'!H49</f>
        <v>0</v>
      </c>
      <c r="G26" s="22">
        <f>'RG1'!Q49</f>
        <v>0</v>
      </c>
      <c r="H26" s="23">
        <f>'RG1'!R49</f>
        <v>0</v>
      </c>
      <c r="I26" s="23"/>
      <c r="J26" s="23"/>
      <c r="K26" s="22">
        <f t="shared" si="3"/>
        <v>5</v>
      </c>
      <c r="L26" s="45">
        <f t="shared" si="4"/>
        <v>0</v>
      </c>
      <c r="M26" s="75"/>
      <c r="N26" s="75"/>
      <c r="O26" s="75"/>
      <c r="P26" s="38"/>
      <c r="Q26" s="63"/>
    </row>
    <row r="27" spans="2:18" s="14" customFormat="1" ht="31.5" customHeight="1">
      <c r="B27" s="82"/>
      <c r="C27" s="21">
        <v>17</v>
      </c>
      <c r="D27" s="47">
        <f>'RG1'!E50</f>
        <v>0</v>
      </c>
      <c r="E27" s="47">
        <f>'RG1'!G50</f>
        <v>0</v>
      </c>
      <c r="F27" s="54">
        <f>'RG1'!H50</f>
        <v>0</v>
      </c>
      <c r="G27" s="22">
        <f>'RG1'!Q50</f>
        <v>0</v>
      </c>
      <c r="H27" s="23">
        <f>'RG1'!R50</f>
        <v>0</v>
      </c>
      <c r="I27" s="23"/>
      <c r="J27" s="23"/>
      <c r="K27" s="22">
        <f t="shared" si="3"/>
        <v>5</v>
      </c>
      <c r="L27" s="45">
        <f t="shared" si="4"/>
        <v>0</v>
      </c>
      <c r="M27" s="75"/>
      <c r="N27" s="75"/>
      <c r="O27" s="75"/>
      <c r="P27" s="38"/>
      <c r="Q27" s="63"/>
    </row>
    <row r="28" spans="2:18" s="14" customFormat="1" ht="31.5" customHeight="1">
      <c r="B28" s="82"/>
      <c r="C28" s="21">
        <v>18</v>
      </c>
      <c r="D28" s="47">
        <f>'RG1'!E51</f>
        <v>0</v>
      </c>
      <c r="E28" s="47">
        <f>'RG1'!G51</f>
        <v>0</v>
      </c>
      <c r="F28" s="54">
        <f>'RG1'!H51</f>
        <v>0</v>
      </c>
      <c r="G28" s="22">
        <f>'RG1'!Q51</f>
        <v>0</v>
      </c>
      <c r="H28" s="23">
        <f>'RG1'!R51</f>
        <v>0</v>
      </c>
      <c r="I28" s="23"/>
      <c r="J28" s="23"/>
      <c r="K28" s="22">
        <f t="shared" si="3"/>
        <v>5</v>
      </c>
      <c r="L28" s="45">
        <f t="shared" si="4"/>
        <v>0</v>
      </c>
      <c r="M28" s="75"/>
      <c r="N28" s="75"/>
      <c r="O28" s="75"/>
      <c r="P28" s="38"/>
      <c r="Q28" s="63"/>
    </row>
    <row r="29" spans="2:18" s="14" customFormat="1" ht="31.5" customHeight="1">
      <c r="B29" s="82"/>
      <c r="C29" s="21">
        <v>19</v>
      </c>
      <c r="D29" s="47">
        <f>'RG1'!E52</f>
        <v>0</v>
      </c>
      <c r="E29" s="47">
        <f>'RG1'!G52</f>
        <v>0</v>
      </c>
      <c r="F29" s="54">
        <f>'RG1'!H52</f>
        <v>0</v>
      </c>
      <c r="G29" s="22">
        <f>'RG1'!Q52</f>
        <v>0</v>
      </c>
      <c r="H29" s="23">
        <f>'RG1'!R52</f>
        <v>0</v>
      </c>
      <c r="I29" s="23"/>
      <c r="J29" s="23"/>
      <c r="K29" s="22">
        <f t="shared" si="3"/>
        <v>5</v>
      </c>
      <c r="L29" s="45">
        <f t="shared" si="4"/>
        <v>0</v>
      </c>
      <c r="M29" s="75"/>
      <c r="N29" s="75"/>
      <c r="O29" s="75"/>
      <c r="P29" s="38"/>
      <c r="Q29" s="63"/>
    </row>
    <row r="30" spans="2:18" s="14" customFormat="1" ht="31.5" customHeight="1">
      <c r="B30" s="82"/>
      <c r="C30" s="21">
        <v>20</v>
      </c>
      <c r="D30" s="47">
        <f>'RG1'!E53</f>
        <v>0</v>
      </c>
      <c r="E30" s="47">
        <f>'RG1'!G53</f>
        <v>0</v>
      </c>
      <c r="F30" s="54">
        <f>'RG1'!H53</f>
        <v>0</v>
      </c>
      <c r="G30" s="22">
        <f>'RG1'!Q53</f>
        <v>0</v>
      </c>
      <c r="H30" s="23">
        <f>'RG1'!R53</f>
        <v>0</v>
      </c>
      <c r="I30" s="23"/>
      <c r="J30" s="23"/>
      <c r="K30" s="22">
        <f t="shared" si="3"/>
        <v>5</v>
      </c>
      <c r="L30" s="45">
        <f t="shared" si="4"/>
        <v>0</v>
      </c>
      <c r="M30" s="75"/>
      <c r="N30" s="75"/>
      <c r="O30" s="75"/>
      <c r="P30" s="38"/>
      <c r="Q30" s="63"/>
    </row>
    <row r="31" spans="2:18" s="14" customFormat="1" ht="31.5" customHeight="1">
      <c r="B31" s="82"/>
      <c r="C31" s="21" t="s">
        <v>31</v>
      </c>
      <c r="D31" s="47">
        <f>'RG1'!E54</f>
        <v>0</v>
      </c>
      <c r="E31" s="47">
        <f>'RG1'!G54</f>
        <v>0</v>
      </c>
      <c r="F31" s="54">
        <f>'RG1'!H54</f>
        <v>0</v>
      </c>
      <c r="G31" s="22">
        <f>'RG1'!Q54</f>
        <v>0</v>
      </c>
      <c r="H31" s="23">
        <f>'RG1'!R54</f>
        <v>0</v>
      </c>
      <c r="I31" s="23"/>
      <c r="J31" s="23"/>
      <c r="K31" s="22">
        <f t="shared" ref="K31" si="5">IF(F31="Baja",1,IF(F31="Media - baja",2,IF(F31="Media",3,IF(F31="Media - alta",4,5))))</f>
        <v>5</v>
      </c>
      <c r="L31" s="45">
        <f t="shared" ref="L31" si="6">J31*K31</f>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76" t="s">
        <v>7</v>
      </c>
      <c r="C34" s="177"/>
      <c r="D34" s="177"/>
      <c r="E34" s="177"/>
      <c r="F34" s="177"/>
      <c r="G34" s="177"/>
      <c r="H34" s="177"/>
      <c r="I34" s="177"/>
      <c r="J34" s="177"/>
      <c r="K34" s="177"/>
      <c r="L34" s="177"/>
      <c r="M34" s="177"/>
      <c r="N34" s="177"/>
      <c r="O34" s="177"/>
      <c r="P34" s="177"/>
      <c r="Q34" s="178"/>
      <c r="R34" s="70"/>
    </row>
    <row r="35" spans="1:18" ht="21.75" customHeight="1">
      <c r="A35" s="17"/>
      <c r="B35" s="161" t="s">
        <v>8</v>
      </c>
      <c r="C35" s="162"/>
      <c r="D35" s="162"/>
      <c r="E35" s="162"/>
      <c r="F35" s="162"/>
      <c r="G35" s="162"/>
      <c r="H35" s="162"/>
      <c r="I35" s="162"/>
      <c r="J35" s="162"/>
      <c r="K35" s="162"/>
      <c r="L35" s="162"/>
      <c r="M35" s="162"/>
      <c r="N35" s="162"/>
      <c r="O35" s="162"/>
      <c r="P35" s="162"/>
      <c r="Q35" s="163"/>
      <c r="R35" s="72"/>
    </row>
    <row r="36" spans="1:18" ht="21.75" customHeight="1">
      <c r="B36" s="161" t="s">
        <v>9</v>
      </c>
      <c r="C36" s="162"/>
      <c r="D36" s="163"/>
      <c r="E36" s="161" t="s">
        <v>33</v>
      </c>
      <c r="F36" s="163"/>
      <c r="G36" s="161" t="s">
        <v>51</v>
      </c>
      <c r="H36" s="163"/>
      <c r="I36" s="161">
        <v>3</v>
      </c>
      <c r="J36" s="162"/>
      <c r="K36" s="162"/>
      <c r="L36" s="162"/>
      <c r="M36" s="163"/>
      <c r="N36" s="170" t="s">
        <v>10</v>
      </c>
      <c r="O36" s="171"/>
      <c r="P36" s="179">
        <v>43343</v>
      </c>
      <c r="Q36" s="180"/>
      <c r="R36" s="71"/>
    </row>
    <row r="37" spans="1:18" ht="80.25" customHeight="1">
      <c r="B37" s="172"/>
      <c r="C37" s="173"/>
      <c r="D37" s="173"/>
      <c r="E37" s="173"/>
      <c r="F37" s="173"/>
      <c r="G37" s="173"/>
      <c r="H37" s="173"/>
      <c r="I37" s="173"/>
      <c r="J37" s="173"/>
      <c r="K37" s="173"/>
      <c r="L37" s="173"/>
      <c r="M37" s="173"/>
      <c r="N37" s="173"/>
      <c r="O37" s="173"/>
      <c r="P37" s="174"/>
      <c r="Q37" s="175"/>
      <c r="R37" s="64"/>
    </row>
  </sheetData>
  <mergeCells count="19">
    <mergeCell ref="O2:Q6"/>
    <mergeCell ref="N9:O9"/>
    <mergeCell ref="C2:D6"/>
    <mergeCell ref="E2:N6"/>
    <mergeCell ref="C9:C10"/>
    <mergeCell ref="D9:D10"/>
    <mergeCell ref="E9:E10"/>
    <mergeCell ref="F9:F10"/>
    <mergeCell ref="I9:J9"/>
    <mergeCell ref="I36:M36"/>
    <mergeCell ref="N36:O36"/>
    <mergeCell ref="G9:H9"/>
    <mergeCell ref="B36:D36"/>
    <mergeCell ref="B37:Q37"/>
    <mergeCell ref="E36:F36"/>
    <mergeCell ref="G36:H36"/>
    <mergeCell ref="B35:Q35"/>
    <mergeCell ref="B34:Q34"/>
    <mergeCell ref="P36:Q36"/>
  </mergeCells>
  <dataValidations count="2">
    <dataValidation type="list" allowBlank="1" showInputMessage="1" showErrorMessage="1" sqref="F11:F31" xr:uid="{00000000-0002-0000-0200-000000000000}">
      <formula1>$S$2:$S$6</formula1>
    </dataValidation>
    <dataValidation type="list" allowBlank="1" showInputMessage="1" showErrorMessage="1" sqref="H32" xr:uid="{00000000-0002-0000-0200-000001000000}">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99"/>
  <sheetViews>
    <sheetView topLeftCell="A21" workbookViewId="0">
      <selection activeCell="B60" sqref="B60:T60"/>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58"/>
      <c r="D2" s="158"/>
      <c r="E2" s="158"/>
      <c r="F2" s="160" t="s">
        <v>0</v>
      </c>
      <c r="G2" s="160"/>
      <c r="H2" s="160"/>
      <c r="I2" s="160"/>
      <c r="J2" s="160"/>
      <c r="K2" s="160"/>
      <c r="L2" s="160"/>
      <c r="M2" s="160"/>
      <c r="N2" s="160"/>
      <c r="O2" s="160"/>
      <c r="P2" s="159" t="s">
        <v>1</v>
      </c>
      <c r="Q2" s="159"/>
      <c r="R2" s="159"/>
      <c r="S2" s="49"/>
      <c r="T2" s="31" t="s">
        <v>34</v>
      </c>
      <c r="U2" s="62"/>
    </row>
    <row r="3" spans="2:21" ht="12.75" customHeight="1">
      <c r="B3" s="36"/>
      <c r="C3" s="158"/>
      <c r="D3" s="158"/>
      <c r="E3" s="158"/>
      <c r="F3" s="160"/>
      <c r="G3" s="160"/>
      <c r="H3" s="160"/>
      <c r="I3" s="160"/>
      <c r="J3" s="160"/>
      <c r="K3" s="160"/>
      <c r="L3" s="160"/>
      <c r="M3" s="160"/>
      <c r="N3" s="160"/>
      <c r="O3" s="160"/>
      <c r="P3" s="159"/>
      <c r="Q3" s="159"/>
      <c r="R3" s="159"/>
      <c r="S3" s="49"/>
      <c r="T3" s="32" t="s">
        <v>35</v>
      </c>
      <c r="U3" s="62"/>
    </row>
    <row r="4" spans="2:21" ht="12.75" customHeight="1">
      <c r="B4" s="36"/>
      <c r="C4" s="158"/>
      <c r="D4" s="158"/>
      <c r="E4" s="158"/>
      <c r="F4" s="160"/>
      <c r="G4" s="160"/>
      <c r="H4" s="160"/>
      <c r="I4" s="160"/>
      <c r="J4" s="160"/>
      <c r="K4" s="160"/>
      <c r="L4" s="160"/>
      <c r="M4" s="160"/>
      <c r="N4" s="160"/>
      <c r="O4" s="160"/>
      <c r="P4" s="159"/>
      <c r="Q4" s="159"/>
      <c r="R4" s="159"/>
      <c r="S4" s="49"/>
      <c r="T4" s="32" t="s">
        <v>36</v>
      </c>
      <c r="U4" s="62"/>
    </row>
    <row r="5" spans="2:21" ht="12.75" customHeight="1">
      <c r="B5" s="36"/>
      <c r="C5" s="158"/>
      <c r="D5" s="158"/>
      <c r="E5" s="158"/>
      <c r="F5" s="160"/>
      <c r="G5" s="160"/>
      <c r="H5" s="160"/>
      <c r="I5" s="160"/>
      <c r="J5" s="160"/>
      <c r="K5" s="160"/>
      <c r="L5" s="160"/>
      <c r="M5" s="160"/>
      <c r="N5" s="160"/>
      <c r="O5" s="160"/>
      <c r="P5" s="159"/>
      <c r="Q5" s="159"/>
      <c r="R5" s="159"/>
      <c r="S5" s="49"/>
      <c r="T5" s="32" t="s">
        <v>37</v>
      </c>
      <c r="U5" s="62"/>
    </row>
    <row r="6" spans="2:21" ht="12.75" customHeight="1">
      <c r="B6" s="37"/>
      <c r="C6" s="158"/>
      <c r="D6" s="158"/>
      <c r="E6" s="158"/>
      <c r="F6" s="160"/>
      <c r="G6" s="160"/>
      <c r="H6" s="160"/>
      <c r="I6" s="160"/>
      <c r="J6" s="160"/>
      <c r="K6" s="160"/>
      <c r="L6" s="160"/>
      <c r="M6" s="160"/>
      <c r="N6" s="160"/>
      <c r="O6" s="160"/>
      <c r="P6" s="159"/>
      <c r="Q6" s="159"/>
      <c r="R6" s="159"/>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49" t="s">
        <v>18</v>
      </c>
      <c r="L9" s="149"/>
      <c r="M9" s="149"/>
      <c r="N9" s="149"/>
      <c r="O9" s="4"/>
      <c r="P9" s="19"/>
      <c r="Q9" s="19"/>
      <c r="R9" s="19"/>
      <c r="S9" s="19"/>
      <c r="T9" s="5"/>
      <c r="U9" s="62"/>
    </row>
    <row r="10" spans="2:21" ht="15">
      <c r="B10" s="3"/>
      <c r="C10" s="4"/>
      <c r="D10" s="4"/>
      <c r="E10" s="4"/>
      <c r="F10" s="4"/>
      <c r="G10" s="4"/>
      <c r="H10" s="4"/>
      <c r="I10" s="6" t="s">
        <v>3</v>
      </c>
      <c r="J10" s="4"/>
      <c r="K10" s="149" t="s">
        <v>15</v>
      </c>
      <c r="L10" s="149"/>
      <c r="M10" s="149"/>
      <c r="N10" s="149"/>
      <c r="O10" s="4"/>
      <c r="P10" s="4"/>
      <c r="Q10" s="4"/>
      <c r="R10" s="4"/>
      <c r="S10" s="4"/>
      <c r="T10" s="5"/>
      <c r="U10" s="62"/>
    </row>
    <row r="11" spans="2:21" ht="15">
      <c r="B11" s="3"/>
      <c r="C11" s="4"/>
      <c r="D11" s="4"/>
      <c r="E11" s="4"/>
      <c r="F11" s="4"/>
      <c r="G11" s="4"/>
      <c r="H11" s="4"/>
      <c r="I11" s="6" t="s">
        <v>4</v>
      </c>
      <c r="J11" s="4"/>
      <c r="K11" s="149" t="s">
        <v>16</v>
      </c>
      <c r="L11" s="149"/>
      <c r="M11" s="149"/>
      <c r="N11" s="149"/>
      <c r="O11" s="4"/>
      <c r="P11" s="4"/>
      <c r="Q11" s="4"/>
      <c r="R11" s="4"/>
      <c r="S11" s="4"/>
      <c r="T11" s="5"/>
      <c r="U11" s="62"/>
    </row>
    <row r="12" spans="2:21" ht="15">
      <c r="B12" s="3"/>
      <c r="C12" s="4"/>
      <c r="D12" s="4"/>
      <c r="E12" s="4"/>
      <c r="F12" s="4"/>
      <c r="G12" s="4"/>
      <c r="H12" s="4"/>
      <c r="I12" s="6" t="s">
        <v>29</v>
      </c>
      <c r="J12" s="4"/>
      <c r="K12" s="149" t="s">
        <v>22</v>
      </c>
      <c r="L12" s="149"/>
      <c r="M12" s="149"/>
      <c r="N12" s="149"/>
      <c r="O12" s="4"/>
      <c r="P12" s="4"/>
      <c r="Q12" s="4"/>
      <c r="R12" s="4"/>
      <c r="S12" s="4"/>
      <c r="T12" s="5"/>
      <c r="U12" s="62"/>
    </row>
    <row r="13" spans="2:21" ht="15">
      <c r="B13" s="3"/>
      <c r="C13" s="4"/>
      <c r="D13" s="4"/>
      <c r="E13" s="4"/>
      <c r="F13" s="4"/>
      <c r="G13" s="4"/>
      <c r="H13" s="4"/>
      <c r="I13" s="6" t="s">
        <v>13</v>
      </c>
      <c r="J13" s="4"/>
      <c r="K13" s="149" t="s">
        <v>23</v>
      </c>
      <c r="L13" s="149"/>
      <c r="M13" s="149"/>
      <c r="N13" s="149"/>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51" t="s">
        <v>14</v>
      </c>
      <c r="D16" s="152"/>
      <c r="E16" s="152"/>
      <c r="F16" s="152"/>
      <c r="G16" s="152"/>
      <c r="H16" s="152"/>
      <c r="I16" s="152"/>
      <c r="J16" s="152"/>
      <c r="K16" s="152"/>
      <c r="L16" s="152"/>
      <c r="M16" s="152"/>
      <c r="N16" s="152"/>
      <c r="O16" s="153"/>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57" t="s">
        <v>26</v>
      </c>
      <c r="D18" s="157"/>
      <c r="E18" s="157"/>
      <c r="F18" s="157"/>
      <c r="G18" s="157"/>
      <c r="H18" s="157"/>
      <c r="I18" s="157"/>
      <c r="J18" s="157"/>
      <c r="K18" s="157"/>
      <c r="L18" s="157"/>
      <c r="M18" s="157"/>
      <c r="N18" s="157"/>
      <c r="O18" s="157"/>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54" t="s">
        <v>11</v>
      </c>
      <c r="D20" s="155"/>
      <c r="E20" s="155"/>
      <c r="F20" s="155"/>
      <c r="G20" s="155"/>
      <c r="H20" s="155"/>
      <c r="I20" s="155"/>
      <c r="J20" s="155"/>
      <c r="K20" s="155"/>
      <c r="L20" s="155"/>
      <c r="M20" s="155"/>
      <c r="N20" s="155"/>
      <c r="O20" s="156"/>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98" t="s">
        <v>25</v>
      </c>
      <c r="D22" s="198"/>
      <c r="E22" s="198"/>
      <c r="F22" s="198"/>
      <c r="G22" s="198"/>
      <c r="H22" s="198"/>
      <c r="I22" s="198"/>
      <c r="J22" s="198"/>
      <c r="K22" s="198"/>
      <c r="L22" s="198"/>
      <c r="M22" s="198"/>
      <c r="N22" s="198"/>
      <c r="O22" s="198"/>
      <c r="P22" s="4"/>
      <c r="Q22" s="4"/>
      <c r="R22" s="4"/>
      <c r="S22" s="4"/>
      <c r="T22" s="5"/>
      <c r="U22" s="62"/>
    </row>
    <row r="23" spans="2:21" ht="15.75" customHeight="1">
      <c r="B23" s="3"/>
      <c r="C23" s="154" t="s">
        <v>17</v>
      </c>
      <c r="D23" s="155"/>
      <c r="E23" s="155"/>
      <c r="F23" s="155"/>
      <c r="G23" s="155"/>
      <c r="H23" s="155"/>
      <c r="I23" s="155"/>
      <c r="J23" s="155"/>
      <c r="K23" s="155"/>
      <c r="L23" s="155"/>
      <c r="M23" s="155"/>
      <c r="N23" s="155"/>
      <c r="O23" s="156"/>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57" t="s">
        <v>27</v>
      </c>
      <c r="D25" s="157"/>
      <c r="E25" s="157"/>
      <c r="F25" s="157"/>
      <c r="G25" s="157"/>
      <c r="H25" s="157"/>
      <c r="I25" s="157"/>
      <c r="J25" s="157"/>
      <c r="K25" s="157"/>
      <c r="L25" s="157"/>
      <c r="M25" s="157"/>
      <c r="N25" s="157"/>
      <c r="O25" s="157"/>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57" t="s">
        <v>28</v>
      </c>
      <c r="D27" s="157"/>
      <c r="E27" s="157"/>
      <c r="F27" s="157"/>
      <c r="G27" s="157"/>
      <c r="H27" s="157"/>
      <c r="I27" s="157"/>
      <c r="J27" s="157"/>
      <c r="K27" s="157"/>
      <c r="L27" s="157"/>
      <c r="M27" s="157"/>
      <c r="N27" s="157"/>
      <c r="O27" s="157"/>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51" t="s">
        <v>12</v>
      </c>
      <c r="D30" s="152"/>
      <c r="E30" s="152"/>
      <c r="F30" s="152"/>
      <c r="G30" s="152"/>
      <c r="H30" s="152"/>
      <c r="I30" s="152"/>
      <c r="J30" s="152"/>
      <c r="K30" s="152"/>
      <c r="L30" s="152"/>
      <c r="M30" s="152"/>
      <c r="N30" s="152"/>
      <c r="O30" s="153"/>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33" t="s">
        <v>32</v>
      </c>
      <c r="D32" s="134" t="s">
        <v>39</v>
      </c>
      <c r="E32" s="135" t="s">
        <v>40</v>
      </c>
      <c r="F32" s="133" t="s">
        <v>41</v>
      </c>
      <c r="G32" s="133" t="s">
        <v>42</v>
      </c>
      <c r="H32" s="133" t="s">
        <v>43</v>
      </c>
      <c r="I32" s="135" t="s">
        <v>44</v>
      </c>
      <c r="J32" s="133" t="s">
        <v>45</v>
      </c>
      <c r="K32" s="133"/>
      <c r="L32" s="133" t="s">
        <v>46</v>
      </c>
      <c r="M32" s="133" t="s">
        <v>47</v>
      </c>
      <c r="N32" s="133" t="s">
        <v>48</v>
      </c>
      <c r="O32" s="133" t="s">
        <v>49</v>
      </c>
      <c r="P32" s="148" t="s">
        <v>50</v>
      </c>
      <c r="Q32" s="137" t="s">
        <v>30</v>
      </c>
      <c r="R32" s="138"/>
      <c r="S32" s="46"/>
      <c r="T32" s="5"/>
      <c r="U32" s="62"/>
    </row>
    <row r="33" spans="2:21" ht="33" customHeight="1">
      <c r="B33" s="3"/>
      <c r="C33" s="133"/>
      <c r="D33" s="199"/>
      <c r="E33" s="135"/>
      <c r="F33" s="133"/>
      <c r="G33" s="133"/>
      <c r="H33" s="133"/>
      <c r="I33" s="135"/>
      <c r="J33" s="48" t="s">
        <v>5</v>
      </c>
      <c r="K33" s="48" t="s">
        <v>6</v>
      </c>
      <c r="L33" s="133"/>
      <c r="M33" s="133"/>
      <c r="N33" s="133"/>
      <c r="O33" s="133"/>
      <c r="P33" s="199"/>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45" t="s">
        <v>7</v>
      </c>
      <c r="C57" s="146"/>
      <c r="D57" s="146"/>
      <c r="E57" s="146"/>
      <c r="F57" s="146"/>
      <c r="G57" s="146"/>
      <c r="H57" s="146"/>
      <c r="I57" s="146"/>
      <c r="J57" s="146"/>
      <c r="K57" s="146"/>
      <c r="L57" s="146"/>
      <c r="M57" s="146"/>
      <c r="N57" s="146"/>
      <c r="O57" s="146"/>
      <c r="P57" s="146"/>
      <c r="Q57" s="146"/>
      <c r="R57" s="146"/>
      <c r="S57" s="146"/>
      <c r="T57" s="146"/>
      <c r="U57" s="147"/>
    </row>
    <row r="58" spans="1:21" ht="21.75" customHeight="1">
      <c r="A58" s="17"/>
      <c r="B58" s="142" t="s">
        <v>8</v>
      </c>
      <c r="C58" s="143"/>
      <c r="D58" s="143"/>
      <c r="E58" s="143"/>
      <c r="F58" s="143"/>
      <c r="G58" s="143"/>
      <c r="H58" s="143"/>
      <c r="I58" s="143"/>
      <c r="J58" s="143"/>
      <c r="K58" s="143"/>
      <c r="L58" s="143"/>
      <c r="M58" s="143"/>
      <c r="N58" s="143"/>
      <c r="O58" s="143"/>
      <c r="P58" s="143"/>
      <c r="Q58" s="143"/>
      <c r="R58" s="143"/>
      <c r="S58" s="143"/>
      <c r="T58" s="143"/>
      <c r="U58" s="144"/>
    </row>
    <row r="59" spans="1:21" ht="21.75" customHeight="1">
      <c r="B59" s="161" t="s">
        <v>9</v>
      </c>
      <c r="C59" s="162"/>
      <c r="D59" s="163"/>
      <c r="E59" s="164" t="s">
        <v>33</v>
      </c>
      <c r="F59" s="164"/>
      <c r="G59" s="164"/>
      <c r="H59" s="164" t="s">
        <v>51</v>
      </c>
      <c r="I59" s="164"/>
      <c r="J59" s="165">
        <v>3</v>
      </c>
      <c r="K59" s="166"/>
      <c r="L59" s="166"/>
      <c r="M59" s="167" t="s">
        <v>10</v>
      </c>
      <c r="N59" s="167"/>
      <c r="O59" s="167"/>
      <c r="P59" s="139">
        <v>43343</v>
      </c>
      <c r="Q59" s="140"/>
      <c r="R59" s="140"/>
      <c r="S59" s="140"/>
      <c r="T59" s="140"/>
      <c r="U59" s="141"/>
    </row>
    <row r="60" spans="1:21" ht="80.25" customHeight="1">
      <c r="B60" s="130"/>
      <c r="C60" s="131"/>
      <c r="D60" s="131"/>
      <c r="E60" s="131"/>
      <c r="F60" s="131"/>
      <c r="G60" s="131"/>
      <c r="H60" s="131"/>
      <c r="I60" s="131"/>
      <c r="J60" s="132"/>
      <c r="K60" s="132"/>
      <c r="L60" s="132"/>
      <c r="M60" s="131"/>
      <c r="N60" s="131"/>
      <c r="O60" s="131"/>
      <c r="P60" s="132"/>
      <c r="Q60" s="132"/>
      <c r="R60" s="132"/>
      <c r="S60" s="132"/>
      <c r="T60" s="132"/>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xr:uid="{00000000-0002-0000-0300-00000000000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S37"/>
  <sheetViews>
    <sheetView zoomScale="55" zoomScaleNormal="55" workbookViewId="0">
      <selection activeCell="B37" sqref="B37:Q37"/>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82"/>
      <c r="D2" s="183"/>
      <c r="E2" s="188" t="s">
        <v>0</v>
      </c>
      <c r="F2" s="189"/>
      <c r="G2" s="189"/>
      <c r="H2" s="189"/>
      <c r="I2" s="189"/>
      <c r="J2" s="189"/>
      <c r="K2" s="189"/>
      <c r="L2" s="189"/>
      <c r="M2" s="189"/>
      <c r="N2" s="190"/>
      <c r="O2" s="159" t="s">
        <v>1</v>
      </c>
      <c r="P2" s="159"/>
      <c r="Q2" s="159"/>
      <c r="R2" s="49"/>
      <c r="S2" s="31" t="s">
        <v>34</v>
      </c>
    </row>
    <row r="3" spans="2:19" ht="12.75" customHeight="1">
      <c r="B3" s="79"/>
      <c r="C3" s="184"/>
      <c r="D3" s="185"/>
      <c r="E3" s="191"/>
      <c r="F3" s="192"/>
      <c r="G3" s="192"/>
      <c r="H3" s="192"/>
      <c r="I3" s="192"/>
      <c r="J3" s="192"/>
      <c r="K3" s="192"/>
      <c r="L3" s="192"/>
      <c r="M3" s="192"/>
      <c r="N3" s="193"/>
      <c r="O3" s="159"/>
      <c r="P3" s="159"/>
      <c r="Q3" s="159"/>
      <c r="R3" s="49"/>
      <c r="S3" s="32" t="s">
        <v>35</v>
      </c>
    </row>
    <row r="4" spans="2:19" ht="12.75" customHeight="1">
      <c r="B4" s="79"/>
      <c r="C4" s="184"/>
      <c r="D4" s="185"/>
      <c r="E4" s="191"/>
      <c r="F4" s="192"/>
      <c r="G4" s="192"/>
      <c r="H4" s="192"/>
      <c r="I4" s="192"/>
      <c r="J4" s="192"/>
      <c r="K4" s="192"/>
      <c r="L4" s="192"/>
      <c r="M4" s="192"/>
      <c r="N4" s="193"/>
      <c r="O4" s="159"/>
      <c r="P4" s="159"/>
      <c r="Q4" s="159"/>
      <c r="R4" s="49"/>
      <c r="S4" s="32" t="s">
        <v>36</v>
      </c>
    </row>
    <row r="5" spans="2:19" ht="12.75" customHeight="1">
      <c r="B5" s="79"/>
      <c r="C5" s="184"/>
      <c r="D5" s="185"/>
      <c r="E5" s="191"/>
      <c r="F5" s="192"/>
      <c r="G5" s="192"/>
      <c r="H5" s="192"/>
      <c r="I5" s="192"/>
      <c r="J5" s="192"/>
      <c r="K5" s="192"/>
      <c r="L5" s="192"/>
      <c r="M5" s="192"/>
      <c r="N5" s="193"/>
      <c r="O5" s="159"/>
      <c r="P5" s="159"/>
      <c r="Q5" s="159"/>
      <c r="R5" s="49"/>
      <c r="S5" s="32" t="s">
        <v>37</v>
      </c>
    </row>
    <row r="6" spans="2:19" ht="12.75" customHeight="1">
      <c r="B6" s="80"/>
      <c r="C6" s="186"/>
      <c r="D6" s="187"/>
      <c r="E6" s="194"/>
      <c r="F6" s="195"/>
      <c r="G6" s="195"/>
      <c r="H6" s="195"/>
      <c r="I6" s="195"/>
      <c r="J6" s="195"/>
      <c r="K6" s="195"/>
      <c r="L6" s="195"/>
      <c r="M6" s="195"/>
      <c r="N6" s="196"/>
      <c r="O6" s="159"/>
      <c r="P6" s="159"/>
      <c r="Q6" s="159"/>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33" t="s">
        <v>32</v>
      </c>
      <c r="D9" s="135" t="s">
        <v>40</v>
      </c>
      <c r="E9" s="133" t="s">
        <v>42</v>
      </c>
      <c r="F9" s="133" t="s">
        <v>43</v>
      </c>
      <c r="G9" s="137" t="s">
        <v>60</v>
      </c>
      <c r="H9" s="138"/>
      <c r="I9" s="197" t="s">
        <v>61</v>
      </c>
      <c r="J9" s="197"/>
      <c r="K9" s="46"/>
      <c r="L9" s="5"/>
      <c r="M9" s="4"/>
      <c r="N9" s="181" t="s">
        <v>66</v>
      </c>
      <c r="O9" s="181"/>
      <c r="P9" s="4"/>
      <c r="Q9" s="62"/>
    </row>
    <row r="10" spans="2:19" ht="42" customHeight="1">
      <c r="B10" s="81"/>
      <c r="C10" s="133"/>
      <c r="D10" s="135"/>
      <c r="E10" s="133"/>
      <c r="F10" s="133"/>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'RG2'!E34</f>
        <v>Acción No.1</v>
      </c>
      <c r="E11" s="47" t="str">
        <f>'RG2'!G34</f>
        <v>Tarea No.1</v>
      </c>
      <c r="F11" s="54">
        <f>'RG2'!H34</f>
        <v>0</v>
      </c>
      <c r="G11" s="22">
        <f>'RG2'!Q34</f>
        <v>0</v>
      </c>
      <c r="H11" s="23">
        <f>'RG2'!R34</f>
        <v>0</v>
      </c>
      <c r="I11" s="22"/>
      <c r="J11" s="23"/>
      <c r="K11" s="22">
        <f t="shared" ref="K11:K31" si="0">IF(F11="Baja",1,IF(F11="Media - baja",2,IF(F11="Media",3,IF(F11="Media - alta",4,5))))</f>
        <v>5</v>
      </c>
      <c r="L11" s="45">
        <f t="shared" ref="L11:L31" si="1">J11*K11</f>
        <v>0</v>
      </c>
      <c r="M11" s="75"/>
      <c r="N11" s="22" t="str">
        <f>IFERROR(INDEX($D$11:$D$31,MATCH(0,INDEX(COUNTIF($N$10:N10,$D$11:$D$31),),)),"")</f>
        <v>Acción No.1</v>
      </c>
      <c r="O11" s="69">
        <f t="shared" ref="O11:O25" si="2">SUMIFS($L$11:$L$31,$D$11:$D$31,N11)/SUMIFS($K$11:$K$31,$D$11:$D$31,N11)</f>
        <v>0</v>
      </c>
      <c r="P11" s="75"/>
      <c r="Q11" s="63"/>
    </row>
    <row r="12" spans="2:19" s="14" customFormat="1" ht="31.5" customHeight="1">
      <c r="B12" s="82"/>
      <c r="C12" s="21">
        <v>2</v>
      </c>
      <c r="D12" s="47" t="str">
        <f>'RG2'!E35</f>
        <v>Acción No.1</v>
      </c>
      <c r="E12" s="47" t="str">
        <f>'RG2'!G35</f>
        <v>Tarea No.2</v>
      </c>
      <c r="F12" s="54">
        <f>'RG2'!H35</f>
        <v>0</v>
      </c>
      <c r="G12" s="22">
        <f>'RG2'!Q35</f>
        <v>0</v>
      </c>
      <c r="H12" s="23">
        <f>'RG2'!R35</f>
        <v>0</v>
      </c>
      <c r="I12" s="22"/>
      <c r="J12" s="23"/>
      <c r="K12" s="22">
        <f t="shared" si="0"/>
        <v>5</v>
      </c>
      <c r="L12" s="45">
        <f t="shared" si="1"/>
        <v>0</v>
      </c>
      <c r="M12" s="75"/>
      <c r="N12" s="22">
        <f>IFERROR(INDEX($D$11:$D$31,MATCH(0,INDEX(COUNTIF($N$10:N11,$D$11:$D$31),),)),"")</f>
        <v>0</v>
      </c>
      <c r="O12" s="69">
        <f t="shared" si="2"/>
        <v>0</v>
      </c>
      <c r="P12" s="75"/>
      <c r="Q12" s="63"/>
    </row>
    <row r="13" spans="2:19" s="14" customFormat="1" ht="31.5" customHeight="1">
      <c r="B13" s="82"/>
      <c r="C13" s="21">
        <v>3</v>
      </c>
      <c r="D13" s="47" t="str">
        <f>'RG2'!E36</f>
        <v>Acción No.1</v>
      </c>
      <c r="E13" s="47" t="str">
        <f>'RG2'!G36</f>
        <v>Tarea No.3</v>
      </c>
      <c r="F13" s="54">
        <f>'RG2'!H36</f>
        <v>0</v>
      </c>
      <c r="G13" s="22">
        <f>'RG2'!Q36</f>
        <v>0</v>
      </c>
      <c r="H13" s="23">
        <f>'RG2'!R36</f>
        <v>0</v>
      </c>
      <c r="I13" s="22"/>
      <c r="J13" s="23"/>
      <c r="K13" s="22">
        <f t="shared" si="0"/>
        <v>5</v>
      </c>
      <c r="L13" s="45">
        <f t="shared" si="1"/>
        <v>0</v>
      </c>
      <c r="M13" s="75"/>
      <c r="N13" s="22" t="str">
        <f>IFERROR(INDEX($D$11:$D$31,MATCH(0,INDEX(COUNTIF($N$10:N12,$D$11:$D$31),),)),"")</f>
        <v/>
      </c>
      <c r="O13" s="69" t="e">
        <f t="shared" si="2"/>
        <v>#DIV/0!</v>
      </c>
      <c r="P13" s="75"/>
      <c r="Q13" s="63"/>
    </row>
    <row r="14" spans="2:19" s="14" customFormat="1" ht="31.5" customHeight="1">
      <c r="B14" s="82"/>
      <c r="C14" s="21">
        <v>4</v>
      </c>
      <c r="D14" s="47">
        <f>'RG2'!E37</f>
        <v>0</v>
      </c>
      <c r="E14" s="47">
        <f>'RG2'!G37</f>
        <v>0</v>
      </c>
      <c r="F14" s="54">
        <f>'RG2'!H37</f>
        <v>0</v>
      </c>
      <c r="G14" s="22">
        <f>'RG2'!Q37</f>
        <v>0</v>
      </c>
      <c r="H14" s="23">
        <f>'RG2'!R37</f>
        <v>0</v>
      </c>
      <c r="I14" s="22"/>
      <c r="J14" s="23"/>
      <c r="K14" s="22">
        <f t="shared" si="0"/>
        <v>5</v>
      </c>
      <c r="L14" s="45">
        <f t="shared" si="1"/>
        <v>0</v>
      </c>
      <c r="M14" s="75"/>
      <c r="N14" s="22" t="str">
        <f>IFERROR(INDEX($D$11:$D$31,MATCH(0,INDEX(COUNTIF($N$10:N13,$D$11:$D$31),),)),"")</f>
        <v/>
      </c>
      <c r="O14" s="69" t="e">
        <f t="shared" si="2"/>
        <v>#DIV/0!</v>
      </c>
      <c r="P14" s="75"/>
      <c r="Q14" s="63"/>
    </row>
    <row r="15" spans="2:19" s="14" customFormat="1" ht="31.5" customHeight="1">
      <c r="B15" s="82"/>
      <c r="C15" s="21">
        <v>5</v>
      </c>
      <c r="D15" s="47">
        <f>'RG2'!E38</f>
        <v>0</v>
      </c>
      <c r="E15" s="47">
        <f>'RG2'!G38</f>
        <v>0</v>
      </c>
      <c r="F15" s="54">
        <f>'RG2'!H38</f>
        <v>0</v>
      </c>
      <c r="G15" s="22">
        <f>'RG2'!Q38</f>
        <v>0</v>
      </c>
      <c r="H15" s="23">
        <f>'RG2'!R38</f>
        <v>0</v>
      </c>
      <c r="I15" s="22"/>
      <c r="J15" s="23"/>
      <c r="K15" s="22">
        <f t="shared" si="0"/>
        <v>5</v>
      </c>
      <c r="L15" s="45">
        <f t="shared" si="1"/>
        <v>0</v>
      </c>
      <c r="M15" s="75"/>
      <c r="N15" s="22" t="str">
        <f>IFERROR(INDEX($D$11:$D$31,MATCH(0,INDEX(COUNTIF($N$10:N14,$D$11:$D$31),),)),"")</f>
        <v/>
      </c>
      <c r="O15" s="69" t="e">
        <f t="shared" si="2"/>
        <v>#DIV/0!</v>
      </c>
      <c r="P15" s="75"/>
      <c r="Q15" s="63"/>
    </row>
    <row r="16" spans="2:19" s="14" customFormat="1" ht="31.5" customHeight="1">
      <c r="B16" s="82"/>
      <c r="C16" s="21">
        <v>6</v>
      </c>
      <c r="D16" s="47">
        <f>'RG2'!E39</f>
        <v>0</v>
      </c>
      <c r="E16" s="47">
        <f>'RG2'!G39</f>
        <v>0</v>
      </c>
      <c r="F16" s="54">
        <f>'RG2'!H39</f>
        <v>0</v>
      </c>
      <c r="G16" s="22">
        <f>'RG2'!Q39</f>
        <v>0</v>
      </c>
      <c r="H16" s="23">
        <f>'RG2'!R39</f>
        <v>0</v>
      </c>
      <c r="I16" s="22"/>
      <c r="J16" s="23"/>
      <c r="K16" s="22">
        <f t="shared" si="0"/>
        <v>5</v>
      </c>
      <c r="L16" s="45">
        <f t="shared" si="1"/>
        <v>0</v>
      </c>
      <c r="M16" s="75"/>
      <c r="N16" s="22" t="str">
        <f>IFERROR(INDEX($D$11:$D$31,MATCH(0,INDEX(COUNTIF($N$10:N15,$D$11:$D$31),),)),"")</f>
        <v/>
      </c>
      <c r="O16" s="69" t="e">
        <f t="shared" si="2"/>
        <v>#DIV/0!</v>
      </c>
      <c r="P16" s="38"/>
      <c r="Q16" s="63"/>
    </row>
    <row r="17" spans="2:18" s="14" customFormat="1" ht="31.5" customHeight="1">
      <c r="B17" s="82"/>
      <c r="C17" s="21">
        <v>7</v>
      </c>
      <c r="D17" s="47">
        <f>'RG2'!E40</f>
        <v>0</v>
      </c>
      <c r="E17" s="47">
        <f>'RG2'!G40</f>
        <v>0</v>
      </c>
      <c r="F17" s="54">
        <f>'RG2'!H40</f>
        <v>0</v>
      </c>
      <c r="G17" s="22">
        <f>'RG2'!Q40</f>
        <v>0</v>
      </c>
      <c r="H17" s="23">
        <f>'RG2'!R40</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'RG2'!E41</f>
        <v>0</v>
      </c>
      <c r="E18" s="47">
        <f>'RG2'!G41</f>
        <v>0</v>
      </c>
      <c r="F18" s="54">
        <f>'RG2'!H41</f>
        <v>0</v>
      </c>
      <c r="G18" s="22">
        <f>'RG2'!Q41</f>
        <v>0</v>
      </c>
      <c r="H18" s="23">
        <f>'RG2'!R41</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'RG2'!E42</f>
        <v>0</v>
      </c>
      <c r="E19" s="47">
        <f>'RG2'!G42</f>
        <v>0</v>
      </c>
      <c r="F19" s="54">
        <f>'RG2'!H42</f>
        <v>0</v>
      </c>
      <c r="G19" s="22">
        <f>'RG2'!Q42</f>
        <v>0</v>
      </c>
      <c r="H19" s="23">
        <f>'RG2'!R42</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'RG2'!E43</f>
        <v>0</v>
      </c>
      <c r="E20" s="47">
        <f>'RG2'!G43</f>
        <v>0</v>
      </c>
      <c r="F20" s="54">
        <f>'RG2'!H43</f>
        <v>0</v>
      </c>
      <c r="G20" s="22">
        <f>'RG2'!Q43</f>
        <v>0</v>
      </c>
      <c r="H20" s="23">
        <f>'RG2'!R43</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'RG2'!E44</f>
        <v>0</v>
      </c>
      <c r="E21" s="47">
        <f>'RG2'!G44</f>
        <v>0</v>
      </c>
      <c r="F21" s="54">
        <f>'RG2'!H44</f>
        <v>0</v>
      </c>
      <c r="G21" s="22">
        <f>'RG2'!Q44</f>
        <v>0</v>
      </c>
      <c r="H21" s="23">
        <f>'RG2'!R44</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'RG2'!E45</f>
        <v>0</v>
      </c>
      <c r="E22" s="47">
        <f>'RG2'!G45</f>
        <v>0</v>
      </c>
      <c r="F22" s="54">
        <f>'RG2'!H45</f>
        <v>0</v>
      </c>
      <c r="G22" s="22">
        <f>'RG2'!Q45</f>
        <v>0</v>
      </c>
      <c r="H22" s="23">
        <f>'RG2'!R45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'RG2'!E46</f>
        <v>0</v>
      </c>
      <c r="E23" s="47">
        <f>'RG2'!G46</f>
        <v>0</v>
      </c>
      <c r="F23" s="54">
        <f>'RG2'!H46</f>
        <v>0</v>
      </c>
      <c r="G23" s="22">
        <f>'RG2'!Q46</f>
        <v>0</v>
      </c>
      <c r="H23" s="23">
        <f>'RG2'!R46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'RG2'!E47</f>
        <v>0</v>
      </c>
      <c r="E24" s="47">
        <f>'RG2'!G47</f>
        <v>0</v>
      </c>
      <c r="F24" s="54">
        <f>'RG2'!H47</f>
        <v>0</v>
      </c>
      <c r="G24" s="22">
        <f>'RG2'!Q47</f>
        <v>0</v>
      </c>
      <c r="H24" s="23">
        <f>'RG2'!R47</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'RG2'!E48</f>
        <v>0</v>
      </c>
      <c r="E25" s="47">
        <f>'RG2'!G48</f>
        <v>0</v>
      </c>
      <c r="F25" s="54">
        <f>'RG2'!H48</f>
        <v>0</v>
      </c>
      <c r="G25" s="22">
        <f>'RG2'!Q48</f>
        <v>0</v>
      </c>
      <c r="H25" s="23">
        <f>'RG2'!R48</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'RG2'!E49</f>
        <v>0</v>
      </c>
      <c r="E26" s="47">
        <f>'RG2'!G49</f>
        <v>0</v>
      </c>
      <c r="F26" s="54">
        <f>'RG2'!H49</f>
        <v>0</v>
      </c>
      <c r="G26" s="22">
        <f>'RG2'!Q49</f>
        <v>0</v>
      </c>
      <c r="H26" s="23">
        <f>'RG2'!R49</f>
        <v>0</v>
      </c>
      <c r="I26" s="23"/>
      <c r="J26" s="23"/>
      <c r="K26" s="22">
        <f t="shared" si="0"/>
        <v>5</v>
      </c>
      <c r="L26" s="45">
        <f t="shared" si="1"/>
        <v>0</v>
      </c>
      <c r="M26" s="75"/>
      <c r="N26" s="75"/>
      <c r="O26" s="75"/>
      <c r="P26" s="38"/>
      <c r="Q26" s="63"/>
    </row>
    <row r="27" spans="2:18" s="14" customFormat="1" ht="31.5" customHeight="1">
      <c r="B27" s="82"/>
      <c r="C27" s="21">
        <v>17</v>
      </c>
      <c r="D27" s="47">
        <f>'RG2'!E50</f>
        <v>0</v>
      </c>
      <c r="E27" s="47">
        <f>'RG2'!G50</f>
        <v>0</v>
      </c>
      <c r="F27" s="54">
        <f>'RG2'!H50</f>
        <v>0</v>
      </c>
      <c r="G27" s="22">
        <f>'RG2'!Q50</f>
        <v>0</v>
      </c>
      <c r="H27" s="23">
        <f>'RG2'!R50</f>
        <v>0</v>
      </c>
      <c r="I27" s="23"/>
      <c r="J27" s="23"/>
      <c r="K27" s="22">
        <f t="shared" si="0"/>
        <v>5</v>
      </c>
      <c r="L27" s="45">
        <f t="shared" si="1"/>
        <v>0</v>
      </c>
      <c r="M27" s="75"/>
      <c r="N27" s="75"/>
      <c r="O27" s="75"/>
      <c r="P27" s="38"/>
      <c r="Q27" s="63"/>
    </row>
    <row r="28" spans="2:18" s="14" customFormat="1" ht="31.5" customHeight="1">
      <c r="B28" s="82"/>
      <c r="C28" s="21">
        <v>18</v>
      </c>
      <c r="D28" s="47">
        <f>'RG2'!E51</f>
        <v>0</v>
      </c>
      <c r="E28" s="47">
        <f>'RG2'!G51</f>
        <v>0</v>
      </c>
      <c r="F28" s="54">
        <f>'RG2'!H51</f>
        <v>0</v>
      </c>
      <c r="G28" s="22">
        <f>'RG2'!Q51</f>
        <v>0</v>
      </c>
      <c r="H28" s="23">
        <f>'RG2'!R51</f>
        <v>0</v>
      </c>
      <c r="I28" s="23"/>
      <c r="J28" s="23"/>
      <c r="K28" s="22">
        <f t="shared" si="0"/>
        <v>5</v>
      </c>
      <c r="L28" s="45">
        <f t="shared" si="1"/>
        <v>0</v>
      </c>
      <c r="M28" s="75"/>
      <c r="N28" s="75"/>
      <c r="O28" s="75"/>
      <c r="P28" s="38"/>
      <c r="Q28" s="63"/>
    </row>
    <row r="29" spans="2:18" s="14" customFormat="1" ht="31.5" customHeight="1">
      <c r="B29" s="82"/>
      <c r="C29" s="21">
        <v>19</v>
      </c>
      <c r="D29" s="47">
        <f>'RG2'!E52</f>
        <v>0</v>
      </c>
      <c r="E29" s="47">
        <f>'RG2'!G52</f>
        <v>0</v>
      </c>
      <c r="F29" s="54">
        <f>'RG2'!H52</f>
        <v>0</v>
      </c>
      <c r="G29" s="22">
        <f>'RG2'!Q52</f>
        <v>0</v>
      </c>
      <c r="H29" s="23">
        <f>'RG2'!R52</f>
        <v>0</v>
      </c>
      <c r="I29" s="23"/>
      <c r="J29" s="23"/>
      <c r="K29" s="22">
        <f t="shared" si="0"/>
        <v>5</v>
      </c>
      <c r="L29" s="45">
        <f t="shared" si="1"/>
        <v>0</v>
      </c>
      <c r="M29" s="75"/>
      <c r="N29" s="75"/>
      <c r="O29" s="75"/>
      <c r="P29" s="38"/>
      <c r="Q29" s="63"/>
    </row>
    <row r="30" spans="2:18" s="14" customFormat="1" ht="31.5" customHeight="1">
      <c r="B30" s="82"/>
      <c r="C30" s="21">
        <v>20</v>
      </c>
      <c r="D30" s="47">
        <f>'RG2'!E53</f>
        <v>0</v>
      </c>
      <c r="E30" s="47">
        <f>'RG2'!G53</f>
        <v>0</v>
      </c>
      <c r="F30" s="54">
        <f>'RG2'!H53</f>
        <v>0</v>
      </c>
      <c r="G30" s="22">
        <f>'RG2'!Q53</f>
        <v>0</v>
      </c>
      <c r="H30" s="23">
        <f>'RG2'!R53</f>
        <v>0</v>
      </c>
      <c r="I30" s="23"/>
      <c r="J30" s="23"/>
      <c r="K30" s="22">
        <f t="shared" si="0"/>
        <v>5</v>
      </c>
      <c r="L30" s="45">
        <f t="shared" si="1"/>
        <v>0</v>
      </c>
      <c r="M30" s="75"/>
      <c r="N30" s="75"/>
      <c r="O30" s="75"/>
      <c r="P30" s="38"/>
      <c r="Q30" s="63"/>
    </row>
    <row r="31" spans="2:18" s="14" customFormat="1" ht="31.5" customHeight="1">
      <c r="B31" s="82"/>
      <c r="C31" s="21" t="s">
        <v>31</v>
      </c>
      <c r="D31" s="47">
        <f>'RG2'!E54</f>
        <v>0</v>
      </c>
      <c r="E31" s="47">
        <f>'RG2'!G54</f>
        <v>0</v>
      </c>
      <c r="F31" s="54">
        <f>'RG2'!H54</f>
        <v>0</v>
      </c>
      <c r="G31" s="22">
        <f>'RG2'!Q54</f>
        <v>0</v>
      </c>
      <c r="H31" s="23">
        <f>'RG2'!R54</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76" t="s">
        <v>7</v>
      </c>
      <c r="C34" s="177"/>
      <c r="D34" s="177"/>
      <c r="E34" s="177"/>
      <c r="F34" s="177"/>
      <c r="G34" s="177"/>
      <c r="H34" s="177"/>
      <c r="I34" s="177"/>
      <c r="J34" s="177"/>
      <c r="K34" s="177"/>
      <c r="L34" s="177"/>
      <c r="M34" s="177"/>
      <c r="N34" s="177"/>
      <c r="O34" s="177"/>
      <c r="P34" s="177"/>
      <c r="Q34" s="178"/>
      <c r="R34" s="70"/>
    </row>
    <row r="35" spans="1:18" ht="21.75" customHeight="1">
      <c r="A35" s="17"/>
      <c r="B35" s="161" t="s">
        <v>8</v>
      </c>
      <c r="C35" s="162"/>
      <c r="D35" s="162"/>
      <c r="E35" s="162"/>
      <c r="F35" s="162"/>
      <c r="G35" s="162"/>
      <c r="H35" s="162"/>
      <c r="I35" s="162"/>
      <c r="J35" s="162"/>
      <c r="K35" s="162"/>
      <c r="L35" s="162"/>
      <c r="M35" s="162"/>
      <c r="N35" s="162"/>
      <c r="O35" s="162"/>
      <c r="P35" s="162"/>
      <c r="Q35" s="163"/>
      <c r="R35" s="72"/>
    </row>
    <row r="36" spans="1:18" ht="21.75" customHeight="1">
      <c r="B36" s="161" t="s">
        <v>9</v>
      </c>
      <c r="C36" s="162"/>
      <c r="D36" s="163"/>
      <c r="E36" s="161" t="s">
        <v>33</v>
      </c>
      <c r="F36" s="163"/>
      <c r="G36" s="161" t="s">
        <v>51</v>
      </c>
      <c r="H36" s="163"/>
      <c r="I36" s="161">
        <v>3</v>
      </c>
      <c r="J36" s="162"/>
      <c r="K36" s="162"/>
      <c r="L36" s="162"/>
      <c r="M36" s="163"/>
      <c r="N36" s="170" t="s">
        <v>10</v>
      </c>
      <c r="O36" s="171"/>
      <c r="P36" s="179">
        <v>43343</v>
      </c>
      <c r="Q36" s="180"/>
      <c r="R36" s="71"/>
    </row>
    <row r="37" spans="1:18" ht="80.25" customHeight="1">
      <c r="B37" s="172"/>
      <c r="C37" s="173"/>
      <c r="D37" s="173"/>
      <c r="E37" s="173"/>
      <c r="F37" s="173"/>
      <c r="G37" s="173"/>
      <c r="H37" s="173"/>
      <c r="I37" s="173"/>
      <c r="J37" s="173"/>
      <c r="K37" s="173"/>
      <c r="L37" s="173"/>
      <c r="M37" s="173"/>
      <c r="N37" s="173"/>
      <c r="O37" s="173"/>
      <c r="P37" s="174"/>
      <c r="Q37" s="175"/>
      <c r="R37" s="64"/>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xr:uid="{00000000-0002-0000-0400-000000000000}">
      <formula1>$Q$2:$Q$6</formula1>
    </dataValidation>
    <dataValidation type="list" allowBlank="1" showInputMessage="1" showErrorMessage="1" sqref="F11:F31" xr:uid="{00000000-0002-0000-0400-000001000000}">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U99"/>
  <sheetViews>
    <sheetView topLeftCell="J22" workbookViewId="0">
      <selection activeCell="P34" sqref="P34"/>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58"/>
      <c r="D2" s="158"/>
      <c r="E2" s="158"/>
      <c r="F2" s="160" t="s">
        <v>0</v>
      </c>
      <c r="G2" s="160"/>
      <c r="H2" s="160"/>
      <c r="I2" s="160"/>
      <c r="J2" s="160"/>
      <c r="K2" s="160"/>
      <c r="L2" s="160"/>
      <c r="M2" s="160"/>
      <c r="N2" s="160"/>
      <c r="O2" s="160"/>
      <c r="P2" s="159" t="s">
        <v>1</v>
      </c>
      <c r="Q2" s="159"/>
      <c r="R2" s="159"/>
      <c r="S2" s="49"/>
      <c r="T2" s="31" t="s">
        <v>34</v>
      </c>
      <c r="U2" s="62"/>
    </row>
    <row r="3" spans="2:21" ht="12.75" customHeight="1">
      <c r="B3" s="36"/>
      <c r="C3" s="158"/>
      <c r="D3" s="158"/>
      <c r="E3" s="158"/>
      <c r="F3" s="160"/>
      <c r="G3" s="160"/>
      <c r="H3" s="160"/>
      <c r="I3" s="160"/>
      <c r="J3" s="160"/>
      <c r="K3" s="160"/>
      <c r="L3" s="160"/>
      <c r="M3" s="160"/>
      <c r="N3" s="160"/>
      <c r="O3" s="160"/>
      <c r="P3" s="159"/>
      <c r="Q3" s="159"/>
      <c r="R3" s="159"/>
      <c r="S3" s="49"/>
      <c r="T3" s="32" t="s">
        <v>35</v>
      </c>
      <c r="U3" s="62"/>
    </row>
    <row r="4" spans="2:21" ht="12.75" customHeight="1">
      <c r="B4" s="36"/>
      <c r="C4" s="158"/>
      <c r="D4" s="158"/>
      <c r="E4" s="158"/>
      <c r="F4" s="160"/>
      <c r="G4" s="160"/>
      <c r="H4" s="160"/>
      <c r="I4" s="160"/>
      <c r="J4" s="160"/>
      <c r="K4" s="160"/>
      <c r="L4" s="160"/>
      <c r="M4" s="160"/>
      <c r="N4" s="160"/>
      <c r="O4" s="160"/>
      <c r="P4" s="159"/>
      <c r="Q4" s="159"/>
      <c r="R4" s="159"/>
      <c r="S4" s="49"/>
      <c r="T4" s="32" t="s">
        <v>36</v>
      </c>
      <c r="U4" s="62"/>
    </row>
    <row r="5" spans="2:21" ht="12.75" customHeight="1">
      <c r="B5" s="36"/>
      <c r="C5" s="158"/>
      <c r="D5" s="158"/>
      <c r="E5" s="158"/>
      <c r="F5" s="160"/>
      <c r="G5" s="160"/>
      <c r="H5" s="160"/>
      <c r="I5" s="160"/>
      <c r="J5" s="160"/>
      <c r="K5" s="160"/>
      <c r="L5" s="160"/>
      <c r="M5" s="160"/>
      <c r="N5" s="160"/>
      <c r="O5" s="160"/>
      <c r="P5" s="159"/>
      <c r="Q5" s="159"/>
      <c r="R5" s="159"/>
      <c r="S5" s="49"/>
      <c r="T5" s="32" t="s">
        <v>37</v>
      </c>
      <c r="U5" s="62"/>
    </row>
    <row r="6" spans="2:21" ht="12.75" customHeight="1">
      <c r="B6" s="37"/>
      <c r="C6" s="158"/>
      <c r="D6" s="158"/>
      <c r="E6" s="158"/>
      <c r="F6" s="160"/>
      <c r="G6" s="160"/>
      <c r="H6" s="160"/>
      <c r="I6" s="160"/>
      <c r="J6" s="160"/>
      <c r="K6" s="160"/>
      <c r="L6" s="160"/>
      <c r="M6" s="160"/>
      <c r="N6" s="160"/>
      <c r="O6" s="160"/>
      <c r="P6" s="159"/>
      <c r="Q6" s="159"/>
      <c r="R6" s="159"/>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49" t="s">
        <v>18</v>
      </c>
      <c r="L9" s="149"/>
      <c r="M9" s="149"/>
      <c r="N9" s="149"/>
      <c r="O9" s="4"/>
      <c r="P9" s="19"/>
      <c r="Q9" s="19"/>
      <c r="R9" s="19"/>
      <c r="S9" s="19"/>
      <c r="T9" s="5"/>
      <c r="U9" s="62"/>
    </row>
    <row r="10" spans="2:21" ht="15">
      <c r="B10" s="3"/>
      <c r="C10" s="4"/>
      <c r="D10" s="4"/>
      <c r="E10" s="4"/>
      <c r="F10" s="4"/>
      <c r="G10" s="4"/>
      <c r="H10" s="4"/>
      <c r="I10" s="6" t="s">
        <v>3</v>
      </c>
      <c r="J10" s="4"/>
      <c r="K10" s="149" t="s">
        <v>15</v>
      </c>
      <c r="L10" s="149"/>
      <c r="M10" s="149"/>
      <c r="N10" s="149"/>
      <c r="O10" s="4"/>
      <c r="P10" s="4"/>
      <c r="Q10" s="4"/>
      <c r="R10" s="4"/>
      <c r="S10" s="4"/>
      <c r="T10" s="5"/>
      <c r="U10" s="62"/>
    </row>
    <row r="11" spans="2:21" ht="15">
      <c r="B11" s="3"/>
      <c r="C11" s="4"/>
      <c r="D11" s="4"/>
      <c r="E11" s="4"/>
      <c r="F11" s="4"/>
      <c r="G11" s="4"/>
      <c r="H11" s="4"/>
      <c r="I11" s="6" t="s">
        <v>4</v>
      </c>
      <c r="J11" s="4"/>
      <c r="K11" s="149" t="s">
        <v>16</v>
      </c>
      <c r="L11" s="149"/>
      <c r="M11" s="149"/>
      <c r="N11" s="149"/>
      <c r="O11" s="4"/>
      <c r="P11" s="4"/>
      <c r="Q11" s="4"/>
      <c r="R11" s="4"/>
      <c r="S11" s="4"/>
      <c r="T11" s="5"/>
      <c r="U11" s="62"/>
    </row>
    <row r="12" spans="2:21" ht="15">
      <c r="B12" s="3"/>
      <c r="C12" s="4"/>
      <c r="D12" s="4"/>
      <c r="E12" s="4"/>
      <c r="F12" s="4"/>
      <c r="G12" s="4"/>
      <c r="H12" s="4"/>
      <c r="I12" s="6" t="s">
        <v>29</v>
      </c>
      <c r="J12" s="4"/>
      <c r="K12" s="149" t="s">
        <v>22</v>
      </c>
      <c r="L12" s="149"/>
      <c r="M12" s="149"/>
      <c r="N12" s="149"/>
      <c r="O12" s="4"/>
      <c r="P12" s="4"/>
      <c r="Q12" s="4"/>
      <c r="R12" s="4"/>
      <c r="S12" s="4"/>
      <c r="T12" s="5"/>
      <c r="U12" s="62"/>
    </row>
    <row r="13" spans="2:21" ht="15">
      <c r="B13" s="3"/>
      <c r="C13" s="4"/>
      <c r="D13" s="4"/>
      <c r="E13" s="4"/>
      <c r="F13" s="4"/>
      <c r="G13" s="4"/>
      <c r="H13" s="4"/>
      <c r="I13" s="6" t="s">
        <v>13</v>
      </c>
      <c r="J13" s="4"/>
      <c r="K13" s="149" t="s">
        <v>23</v>
      </c>
      <c r="L13" s="149"/>
      <c r="M13" s="149"/>
      <c r="N13" s="149"/>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51" t="s">
        <v>14</v>
      </c>
      <c r="D16" s="152"/>
      <c r="E16" s="152"/>
      <c r="F16" s="152"/>
      <c r="G16" s="152"/>
      <c r="H16" s="152"/>
      <c r="I16" s="152"/>
      <c r="J16" s="152"/>
      <c r="K16" s="152"/>
      <c r="L16" s="152"/>
      <c r="M16" s="152"/>
      <c r="N16" s="152"/>
      <c r="O16" s="153"/>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57" t="s">
        <v>26</v>
      </c>
      <c r="D18" s="157"/>
      <c r="E18" s="157"/>
      <c r="F18" s="157"/>
      <c r="G18" s="157"/>
      <c r="H18" s="157"/>
      <c r="I18" s="157"/>
      <c r="J18" s="157"/>
      <c r="K18" s="157"/>
      <c r="L18" s="157"/>
      <c r="M18" s="157"/>
      <c r="N18" s="157"/>
      <c r="O18" s="157"/>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54" t="s">
        <v>11</v>
      </c>
      <c r="D20" s="155"/>
      <c r="E20" s="155"/>
      <c r="F20" s="155"/>
      <c r="G20" s="155"/>
      <c r="H20" s="155"/>
      <c r="I20" s="155"/>
      <c r="J20" s="155"/>
      <c r="K20" s="155"/>
      <c r="L20" s="155"/>
      <c r="M20" s="155"/>
      <c r="N20" s="155"/>
      <c r="O20" s="156"/>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98" t="s">
        <v>25</v>
      </c>
      <c r="D22" s="198"/>
      <c r="E22" s="198"/>
      <c r="F22" s="198"/>
      <c r="G22" s="198"/>
      <c r="H22" s="198"/>
      <c r="I22" s="198"/>
      <c r="J22" s="198"/>
      <c r="K22" s="198"/>
      <c r="L22" s="198"/>
      <c r="M22" s="198"/>
      <c r="N22" s="198"/>
      <c r="O22" s="198"/>
      <c r="P22" s="4"/>
      <c r="Q22" s="4"/>
      <c r="R22" s="4"/>
      <c r="S22" s="4"/>
      <c r="T22" s="5"/>
      <c r="U22" s="62"/>
    </row>
    <row r="23" spans="2:21" ht="15.75" customHeight="1">
      <c r="B23" s="3"/>
      <c r="C23" s="154" t="s">
        <v>17</v>
      </c>
      <c r="D23" s="155"/>
      <c r="E23" s="155"/>
      <c r="F23" s="155"/>
      <c r="G23" s="155"/>
      <c r="H23" s="155"/>
      <c r="I23" s="155"/>
      <c r="J23" s="155"/>
      <c r="K23" s="155"/>
      <c r="L23" s="155"/>
      <c r="M23" s="155"/>
      <c r="N23" s="155"/>
      <c r="O23" s="156"/>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57" t="s">
        <v>27</v>
      </c>
      <c r="D25" s="157"/>
      <c r="E25" s="157"/>
      <c r="F25" s="157"/>
      <c r="G25" s="157"/>
      <c r="H25" s="157"/>
      <c r="I25" s="157"/>
      <c r="J25" s="157"/>
      <c r="K25" s="157"/>
      <c r="L25" s="157"/>
      <c r="M25" s="157"/>
      <c r="N25" s="157"/>
      <c r="O25" s="157"/>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57" t="s">
        <v>28</v>
      </c>
      <c r="D27" s="157"/>
      <c r="E27" s="157"/>
      <c r="F27" s="157"/>
      <c r="G27" s="157"/>
      <c r="H27" s="157"/>
      <c r="I27" s="157"/>
      <c r="J27" s="157"/>
      <c r="K27" s="157"/>
      <c r="L27" s="157"/>
      <c r="M27" s="157"/>
      <c r="N27" s="157"/>
      <c r="O27" s="157"/>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51" t="s">
        <v>12</v>
      </c>
      <c r="D30" s="152"/>
      <c r="E30" s="152"/>
      <c r="F30" s="152"/>
      <c r="G30" s="152"/>
      <c r="H30" s="152"/>
      <c r="I30" s="152"/>
      <c r="J30" s="152"/>
      <c r="K30" s="152"/>
      <c r="L30" s="152"/>
      <c r="M30" s="152"/>
      <c r="N30" s="152"/>
      <c r="O30" s="153"/>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33" t="s">
        <v>32</v>
      </c>
      <c r="D32" s="134" t="s">
        <v>39</v>
      </c>
      <c r="E32" s="135" t="s">
        <v>40</v>
      </c>
      <c r="F32" s="133" t="s">
        <v>41</v>
      </c>
      <c r="G32" s="133" t="s">
        <v>42</v>
      </c>
      <c r="H32" s="133" t="s">
        <v>43</v>
      </c>
      <c r="I32" s="135" t="s">
        <v>44</v>
      </c>
      <c r="J32" s="133" t="s">
        <v>45</v>
      </c>
      <c r="K32" s="133"/>
      <c r="L32" s="133" t="s">
        <v>46</v>
      </c>
      <c r="M32" s="133" t="s">
        <v>47</v>
      </c>
      <c r="N32" s="133" t="s">
        <v>48</v>
      </c>
      <c r="O32" s="133" t="s">
        <v>49</v>
      </c>
      <c r="P32" s="148" t="s">
        <v>50</v>
      </c>
      <c r="Q32" s="137" t="s">
        <v>30</v>
      </c>
      <c r="R32" s="138"/>
      <c r="S32" s="46"/>
      <c r="T32" s="5"/>
      <c r="U32" s="62"/>
    </row>
    <row r="33" spans="2:21" ht="33" customHeight="1">
      <c r="B33" s="3"/>
      <c r="C33" s="133"/>
      <c r="D33" s="199"/>
      <c r="E33" s="135"/>
      <c r="F33" s="133"/>
      <c r="G33" s="133"/>
      <c r="H33" s="133"/>
      <c r="I33" s="135"/>
      <c r="J33" s="48" t="s">
        <v>5</v>
      </c>
      <c r="K33" s="48" t="s">
        <v>6</v>
      </c>
      <c r="L33" s="133"/>
      <c r="M33" s="133"/>
      <c r="N33" s="133"/>
      <c r="O33" s="133"/>
      <c r="P33" s="199"/>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45" t="s">
        <v>7</v>
      </c>
      <c r="C57" s="146"/>
      <c r="D57" s="146"/>
      <c r="E57" s="146"/>
      <c r="F57" s="146"/>
      <c r="G57" s="146"/>
      <c r="H57" s="146"/>
      <c r="I57" s="146"/>
      <c r="J57" s="146"/>
      <c r="K57" s="146"/>
      <c r="L57" s="146"/>
      <c r="M57" s="146"/>
      <c r="N57" s="146"/>
      <c r="O57" s="146"/>
      <c r="P57" s="146"/>
      <c r="Q57" s="146"/>
      <c r="R57" s="146"/>
      <c r="S57" s="146"/>
      <c r="T57" s="146"/>
      <c r="U57" s="147"/>
    </row>
    <row r="58" spans="1:21" ht="21.75" customHeight="1">
      <c r="A58" s="17"/>
      <c r="B58" s="142" t="s">
        <v>8</v>
      </c>
      <c r="C58" s="143"/>
      <c r="D58" s="143"/>
      <c r="E58" s="143"/>
      <c r="F58" s="143"/>
      <c r="G58" s="143"/>
      <c r="H58" s="143"/>
      <c r="I58" s="143"/>
      <c r="J58" s="143"/>
      <c r="K58" s="143"/>
      <c r="L58" s="143"/>
      <c r="M58" s="143"/>
      <c r="N58" s="143"/>
      <c r="O58" s="143"/>
      <c r="P58" s="143"/>
      <c r="Q58" s="143"/>
      <c r="R58" s="143"/>
      <c r="S58" s="143"/>
      <c r="T58" s="143"/>
      <c r="U58" s="144"/>
    </row>
    <row r="59" spans="1:21" ht="21.75" customHeight="1">
      <c r="B59" s="161" t="s">
        <v>9</v>
      </c>
      <c r="C59" s="162"/>
      <c r="D59" s="163"/>
      <c r="E59" s="164" t="s">
        <v>33</v>
      </c>
      <c r="F59" s="164"/>
      <c r="G59" s="164"/>
      <c r="H59" s="164" t="s">
        <v>51</v>
      </c>
      <c r="I59" s="164"/>
      <c r="J59" s="165">
        <v>3</v>
      </c>
      <c r="K59" s="166"/>
      <c r="L59" s="166"/>
      <c r="M59" s="167" t="s">
        <v>10</v>
      </c>
      <c r="N59" s="167"/>
      <c r="O59" s="167"/>
      <c r="P59" s="139">
        <v>43343</v>
      </c>
      <c r="Q59" s="140"/>
      <c r="R59" s="140"/>
      <c r="S59" s="140"/>
      <c r="T59" s="140"/>
      <c r="U59" s="141"/>
    </row>
    <row r="60" spans="1:21" ht="80.25" customHeight="1">
      <c r="B60" s="130"/>
      <c r="C60" s="131"/>
      <c r="D60" s="131"/>
      <c r="E60" s="131"/>
      <c r="F60" s="131"/>
      <c r="G60" s="131"/>
      <c r="H60" s="131"/>
      <c r="I60" s="131"/>
      <c r="J60" s="132"/>
      <c r="K60" s="132"/>
      <c r="L60" s="132"/>
      <c r="M60" s="131"/>
      <c r="N60" s="131"/>
      <c r="O60" s="131"/>
      <c r="P60" s="132"/>
      <c r="Q60" s="132"/>
      <c r="R60" s="132"/>
      <c r="S60" s="132"/>
      <c r="T60" s="132"/>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xr:uid="{00000000-0002-0000-0500-00000000000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S37"/>
  <sheetViews>
    <sheetView zoomScale="55" zoomScaleNormal="55" workbookViewId="0">
      <selection activeCell="B37" sqref="B37:Q37"/>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82"/>
      <c r="D2" s="183"/>
      <c r="E2" s="188" t="s">
        <v>0</v>
      </c>
      <c r="F2" s="189"/>
      <c r="G2" s="189"/>
      <c r="H2" s="189"/>
      <c r="I2" s="189"/>
      <c r="J2" s="189"/>
      <c r="K2" s="189"/>
      <c r="L2" s="189"/>
      <c r="M2" s="189"/>
      <c r="N2" s="190"/>
      <c r="O2" s="159" t="s">
        <v>1</v>
      </c>
      <c r="P2" s="159"/>
      <c r="Q2" s="159"/>
      <c r="R2" s="49"/>
      <c r="S2" s="31" t="s">
        <v>34</v>
      </c>
    </row>
    <row r="3" spans="2:19" ht="12.75" customHeight="1">
      <c r="B3" s="79"/>
      <c r="C3" s="184"/>
      <c r="D3" s="185"/>
      <c r="E3" s="191"/>
      <c r="F3" s="192"/>
      <c r="G3" s="192"/>
      <c r="H3" s="192"/>
      <c r="I3" s="192"/>
      <c r="J3" s="192"/>
      <c r="K3" s="192"/>
      <c r="L3" s="192"/>
      <c r="M3" s="192"/>
      <c r="N3" s="193"/>
      <c r="O3" s="159"/>
      <c r="P3" s="159"/>
      <c r="Q3" s="159"/>
      <c r="R3" s="49"/>
      <c r="S3" s="32" t="s">
        <v>35</v>
      </c>
    </row>
    <row r="4" spans="2:19" ht="12.75" customHeight="1">
      <c r="B4" s="79"/>
      <c r="C4" s="184"/>
      <c r="D4" s="185"/>
      <c r="E4" s="191"/>
      <c r="F4" s="192"/>
      <c r="G4" s="192"/>
      <c r="H4" s="192"/>
      <c r="I4" s="192"/>
      <c r="J4" s="192"/>
      <c r="K4" s="192"/>
      <c r="L4" s="192"/>
      <c r="M4" s="192"/>
      <c r="N4" s="193"/>
      <c r="O4" s="159"/>
      <c r="P4" s="159"/>
      <c r="Q4" s="159"/>
      <c r="R4" s="49"/>
      <c r="S4" s="32" t="s">
        <v>36</v>
      </c>
    </row>
    <row r="5" spans="2:19" ht="12.75" customHeight="1">
      <c r="B5" s="79"/>
      <c r="C5" s="184"/>
      <c r="D5" s="185"/>
      <c r="E5" s="191"/>
      <c r="F5" s="192"/>
      <c r="G5" s="192"/>
      <c r="H5" s="192"/>
      <c r="I5" s="192"/>
      <c r="J5" s="192"/>
      <c r="K5" s="192"/>
      <c r="L5" s="192"/>
      <c r="M5" s="192"/>
      <c r="N5" s="193"/>
      <c r="O5" s="159"/>
      <c r="P5" s="159"/>
      <c r="Q5" s="159"/>
      <c r="R5" s="49"/>
      <c r="S5" s="32" t="s">
        <v>37</v>
      </c>
    </row>
    <row r="6" spans="2:19" ht="12.75" customHeight="1">
      <c r="B6" s="80"/>
      <c r="C6" s="186"/>
      <c r="D6" s="187"/>
      <c r="E6" s="194"/>
      <c r="F6" s="195"/>
      <c r="G6" s="195"/>
      <c r="H6" s="195"/>
      <c r="I6" s="195"/>
      <c r="J6" s="195"/>
      <c r="K6" s="195"/>
      <c r="L6" s="195"/>
      <c r="M6" s="195"/>
      <c r="N6" s="196"/>
      <c r="O6" s="159"/>
      <c r="P6" s="159"/>
      <c r="Q6" s="159"/>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33" t="s">
        <v>32</v>
      </c>
      <c r="D9" s="135" t="s">
        <v>40</v>
      </c>
      <c r="E9" s="133" t="s">
        <v>42</v>
      </c>
      <c r="F9" s="133" t="s">
        <v>43</v>
      </c>
      <c r="G9" s="137" t="s">
        <v>60</v>
      </c>
      <c r="H9" s="138"/>
      <c r="I9" s="197" t="s">
        <v>61</v>
      </c>
      <c r="J9" s="197"/>
      <c r="K9" s="46"/>
      <c r="L9" s="5"/>
      <c r="M9" s="4"/>
      <c r="N9" s="181" t="s">
        <v>66</v>
      </c>
      <c r="O9" s="181"/>
      <c r="P9" s="4"/>
      <c r="Q9" s="62"/>
    </row>
    <row r="10" spans="2:19" ht="42" customHeight="1">
      <c r="B10" s="81"/>
      <c r="C10" s="133"/>
      <c r="D10" s="135"/>
      <c r="E10" s="133"/>
      <c r="F10" s="133"/>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'RG1'!E34</f>
        <v xml:space="preserve">Modificar el cuadro de control creado en el Memorando 196 de 2021, e incluir tres (3) columnas adicionales: i) causal de aprehensión, ii) causa de no denuncia, iii) fecha de denuncia. </v>
      </c>
      <c r="E11" s="47" t="str">
        <f>'RG1'!G34</f>
        <v>Modificar el Memorando 196 de 2021, para incluir en el cuadro de control las columnas que nos permiten verificar las decisiones de los Comités Jurídicos de Dirección Operativa o Seccional</v>
      </c>
      <c r="F11" s="54" t="str">
        <f>'RG1'!H34</f>
        <v>Alta</v>
      </c>
      <c r="G11" s="22" t="str">
        <f>'RG1'!Q34</f>
        <v>Mediante memorando 086 del 29-04-2022 se actualizó la herramienta excel del memorando 196 de 2021, incluyendo tres (3) columunas para un mejor control. Se anexa evidencias: 1.1. memorando 086; y 1.2. Cuadro Excel modificado.</v>
      </c>
      <c r="H11" s="23">
        <f>'RG1'!R34</f>
        <v>1</v>
      </c>
      <c r="I11" s="22"/>
      <c r="J11" s="23"/>
      <c r="K11" s="22">
        <f t="shared" ref="K11:K31" si="0">IF(F11="Baja",1,IF(F11="Media - baja",2,IF(F11="Media",3,IF(F11="Media - alta",4,5))))</f>
        <v>5</v>
      </c>
      <c r="L11" s="45">
        <f t="shared" ref="L11:L31" si="1">J11*K11</f>
        <v>0</v>
      </c>
      <c r="M11" s="75"/>
      <c r="N11" s="22" t="str">
        <f>IFERROR(INDEX($D$11:$D$31,MATCH(0,INDEX(COUNTIF($N$10:N10,$D$11:$D$31),),)),"")</f>
        <v xml:space="preserve">Modificar el cuadro de control creado en el Memorando 196 de 2021, e incluir tres (3) columnas adicionales: i) causal de aprehensión, ii) causa de no denuncia, iii) fecha de denuncia. </v>
      </c>
      <c r="O11" s="69">
        <f t="shared" ref="O11:O25" si="2">SUMIFS($L$11:$L$31,$D$11:$D$31,N11)/SUMIFS($K$11:$K$31,$D$11:$D$31,N11)</f>
        <v>0</v>
      </c>
      <c r="P11" s="75"/>
      <c r="Q11" s="63"/>
    </row>
    <row r="12" spans="2:19" s="14" customFormat="1" ht="31.5" customHeight="1">
      <c r="B12" s="82"/>
      <c r="C12" s="21">
        <v>2</v>
      </c>
      <c r="D12" s="47" t="e">
        <f>'RG1'!#REF!</f>
        <v>#REF!</v>
      </c>
      <c r="E12" s="47" t="e">
        <f>'RG1'!#REF!</f>
        <v>#REF!</v>
      </c>
      <c r="F12" s="54" t="e">
        <f>'RG1'!#REF!</f>
        <v>#REF!</v>
      </c>
      <c r="G12" s="22" t="e">
        <f>'RG1'!#REF!</f>
        <v>#REF!</v>
      </c>
      <c r="H12" s="23" t="e">
        <f>'RG1'!#REF!</f>
        <v>#REF!</v>
      </c>
      <c r="I12" s="22"/>
      <c r="J12" s="23"/>
      <c r="K12" s="22" t="e">
        <f t="shared" si="0"/>
        <v>#REF!</v>
      </c>
      <c r="L12" s="45" t="e">
        <f t="shared" si="1"/>
        <v>#REF!</v>
      </c>
      <c r="M12" s="75"/>
      <c r="N12" s="22" t="str">
        <f>IFERROR(INDEX($D$11:$D$31,MATCH(0,INDEX(COUNTIF($N$10:N11,$D$11:$D$31),),)),"")</f>
        <v/>
      </c>
      <c r="O12" s="69" t="e">
        <f t="shared" si="2"/>
        <v>#DIV/0!</v>
      </c>
      <c r="P12" s="75"/>
      <c r="Q12" s="63"/>
    </row>
    <row r="13" spans="2:19" s="14" customFormat="1" ht="31.5" customHeight="1">
      <c r="B13" s="82"/>
      <c r="C13" s="21">
        <v>3</v>
      </c>
      <c r="D13" s="47" t="e">
        <f>'RG1'!#REF!</f>
        <v>#REF!</v>
      </c>
      <c r="E13" s="47" t="e">
        <f>'RG1'!#REF!</f>
        <v>#REF!</v>
      </c>
      <c r="F13" s="54" t="e">
        <f>'RG1'!#REF!</f>
        <v>#REF!</v>
      </c>
      <c r="G13" s="22" t="e">
        <f>'RG1'!#REF!</f>
        <v>#REF!</v>
      </c>
      <c r="H13" s="23" t="e">
        <f>'RG1'!#REF!</f>
        <v>#REF!</v>
      </c>
      <c r="I13" s="22"/>
      <c r="J13" s="23"/>
      <c r="K13" s="22" t="e">
        <f t="shared" si="0"/>
        <v>#REF!</v>
      </c>
      <c r="L13" s="45" t="e">
        <f t="shared" si="1"/>
        <v>#REF!</v>
      </c>
      <c r="M13" s="75"/>
      <c r="N13" s="22" t="str">
        <f>IFERROR(INDEX($D$11:$D$31,MATCH(0,INDEX(COUNTIF($N$10:N12,$D$11:$D$31),),)),"")</f>
        <v/>
      </c>
      <c r="O13" s="69" t="e">
        <f t="shared" si="2"/>
        <v>#DIV/0!</v>
      </c>
      <c r="P13" s="75"/>
      <c r="Q13" s="63"/>
    </row>
    <row r="14" spans="2:19" s="14" customFormat="1" ht="31.5" customHeight="1">
      <c r="B14" s="82"/>
      <c r="C14" s="21">
        <v>4</v>
      </c>
      <c r="D14" s="47" t="str">
        <f>'RG1'!E42</f>
        <v>Preparar informe de resultados que refleje los incumplimientos y las acciones realizadas como resultado de la conciliación a la Subdirección correspondiente según la Unidad Aprehensora. (Operación Aduanera,Polfa, Fiscalización)</v>
      </c>
      <c r="E14" s="47" t="str">
        <f>'RG1'!G42</f>
        <v>Enviar informe de resultados en forma mensual que refleje los incumplimientos y las acciones realizadas por la Dirección Seccional como resultado de la conciliación a la Subdirección según corresponda a la Unidad Aprehensora. (Operación Aduanera,Polfa, Fiscalización)</v>
      </c>
      <c r="F14" s="54" t="str">
        <f>'RG1'!H42</f>
        <v>Media</v>
      </c>
      <c r="G14" s="22" t="str">
        <f>'RG1'!Q42</f>
        <v xml:space="preserve">Mediante oficio virtual No. 100201170-3699 del 4-08-2022, la subdirección de Fiscalización Aduanera, informa que, dado que la fecha de inicio corresponde al 31 de julio de 2022, reportamos que esta se encuentra en proceso. Igualmente, la Subdirección Operación Aduanera mediante oficio virtual No. 100210163-1664 remite informe. Se anexan evidencias: 4.1. Oficio virtual Subdirección Fiscalizacón Aduanera actividad 4 y 9; 9.1. Oficio virtual Sub Operación Aduanera actividad 4 y 9; y 9.2. Informe actas de aprehensión Sub Operación Aduanera </v>
      </c>
      <c r="H14" s="23">
        <f>'RG1'!R42</f>
        <v>0.12</v>
      </c>
      <c r="I14" s="22"/>
      <c r="J14" s="23"/>
      <c r="K14" s="22">
        <f t="shared" si="0"/>
        <v>3</v>
      </c>
      <c r="L14" s="45">
        <f t="shared" si="1"/>
        <v>0</v>
      </c>
      <c r="M14" s="75"/>
      <c r="N14" s="22" t="str">
        <f>IFERROR(INDEX($D$11:$D$31,MATCH(0,INDEX(COUNTIF($N$10:N13,$D$11:$D$31),),)),"")</f>
        <v/>
      </c>
      <c r="O14" s="69" t="e">
        <f t="shared" si="2"/>
        <v>#DIV/0!</v>
      </c>
      <c r="P14" s="75"/>
      <c r="Q14" s="63"/>
    </row>
    <row r="15" spans="2:19" s="14" customFormat="1" ht="31.5" customHeight="1">
      <c r="B15" s="82"/>
      <c r="C15" s="21">
        <v>5</v>
      </c>
      <c r="D15" s="47" t="e">
        <f>'RG1'!#REF!</f>
        <v>#REF!</v>
      </c>
      <c r="E15" s="47" t="e">
        <f>'RG1'!#REF!</f>
        <v>#REF!</v>
      </c>
      <c r="F15" s="54" t="e">
        <f>'RG1'!#REF!</f>
        <v>#REF!</v>
      </c>
      <c r="G15" s="22" t="e">
        <f>'RG1'!#REF!</f>
        <v>#REF!</v>
      </c>
      <c r="H15" s="23" t="e">
        <f>'RG1'!#REF!</f>
        <v>#REF!</v>
      </c>
      <c r="I15" s="22"/>
      <c r="J15" s="23"/>
      <c r="K15" s="22" t="e">
        <f t="shared" si="0"/>
        <v>#REF!</v>
      </c>
      <c r="L15" s="45" t="e">
        <f t="shared" si="1"/>
        <v>#REF!</v>
      </c>
      <c r="M15" s="75"/>
      <c r="N15" s="22" t="str">
        <f>IFERROR(INDEX($D$11:$D$31,MATCH(0,INDEX(COUNTIF($N$10:N14,$D$11:$D$31),),)),"")</f>
        <v/>
      </c>
      <c r="O15" s="69" t="e">
        <f t="shared" si="2"/>
        <v>#DIV/0!</v>
      </c>
      <c r="P15" s="75"/>
      <c r="Q15" s="63"/>
    </row>
    <row r="16" spans="2:19" s="14" customFormat="1" ht="31.5" customHeight="1">
      <c r="B16" s="82"/>
      <c r="C16" s="21">
        <v>6</v>
      </c>
      <c r="D16" s="47" t="e">
        <f>'RG1'!#REF!</f>
        <v>#REF!</v>
      </c>
      <c r="E16" s="47" t="e">
        <f>'RG1'!#REF!</f>
        <v>#REF!</v>
      </c>
      <c r="F16" s="54" t="e">
        <f>'RG1'!#REF!</f>
        <v>#REF!</v>
      </c>
      <c r="G16" s="22" t="e">
        <f>'RG1'!#REF!</f>
        <v>#REF!</v>
      </c>
      <c r="H16" s="23" t="e">
        <f>'RG1'!#REF!</f>
        <v>#REF!</v>
      </c>
      <c r="I16" s="22"/>
      <c r="J16" s="23"/>
      <c r="K16" s="22" t="e">
        <f t="shared" si="0"/>
        <v>#REF!</v>
      </c>
      <c r="L16" s="45" t="e">
        <f t="shared" si="1"/>
        <v>#REF!</v>
      </c>
      <c r="M16" s="75"/>
      <c r="N16" s="22" t="str">
        <f>IFERROR(INDEX($D$11:$D$31,MATCH(0,INDEX(COUNTIF($N$10:N15,$D$11:$D$31),),)),"")</f>
        <v/>
      </c>
      <c r="O16" s="69" t="e">
        <f t="shared" si="2"/>
        <v>#DIV/0!</v>
      </c>
      <c r="P16" s="38"/>
      <c r="Q16" s="63"/>
    </row>
    <row r="17" spans="2:18" s="14" customFormat="1" ht="31.5" customHeight="1">
      <c r="B17" s="82"/>
      <c r="C17" s="21">
        <v>7</v>
      </c>
      <c r="D17" s="47" t="e">
        <f>'RG1'!#REF!</f>
        <v>#REF!</v>
      </c>
      <c r="E17" s="47" t="e">
        <f>'RG1'!#REF!</f>
        <v>#REF!</v>
      </c>
      <c r="F17" s="54" t="e">
        <f>'RG1'!#REF!</f>
        <v>#REF!</v>
      </c>
      <c r="G17" s="22" t="e">
        <f>'RG1'!#REF!</f>
        <v>#REF!</v>
      </c>
      <c r="H17" s="23" t="e">
        <f>'RG1'!#REF!</f>
        <v>#REF!</v>
      </c>
      <c r="I17" s="22"/>
      <c r="J17" s="23"/>
      <c r="K17" s="22" t="e">
        <f t="shared" si="0"/>
        <v>#REF!</v>
      </c>
      <c r="L17" s="45" t="e">
        <f t="shared" si="1"/>
        <v>#REF!</v>
      </c>
      <c r="M17" s="75"/>
      <c r="N17" s="22" t="str">
        <f>IFERROR(INDEX($D$11:$D$31,MATCH(0,INDEX(COUNTIF($N$10:N16,$D$11:$D$31),),)),"")</f>
        <v/>
      </c>
      <c r="O17" s="69" t="e">
        <f t="shared" si="2"/>
        <v>#DIV/0!</v>
      </c>
      <c r="P17" s="38"/>
      <c r="Q17" s="63"/>
    </row>
    <row r="18" spans="2:18" s="14" customFormat="1" ht="31.5" customHeight="1">
      <c r="B18" s="82"/>
      <c r="C18" s="21">
        <v>8</v>
      </c>
      <c r="D18" s="47" t="e">
        <f>'RG1'!#REF!</f>
        <v>#REF!</v>
      </c>
      <c r="E18" s="47" t="e">
        <f>'RG1'!#REF!</f>
        <v>#REF!</v>
      </c>
      <c r="F18" s="54" t="e">
        <f>'RG1'!#REF!</f>
        <v>#REF!</v>
      </c>
      <c r="G18" s="22" t="e">
        <f>'RG1'!#REF!</f>
        <v>#REF!</v>
      </c>
      <c r="H18" s="23" t="e">
        <f>'RG1'!#REF!</f>
        <v>#REF!</v>
      </c>
      <c r="I18" s="22"/>
      <c r="J18" s="23"/>
      <c r="K18" s="22" t="e">
        <f t="shared" si="0"/>
        <v>#REF!</v>
      </c>
      <c r="L18" s="45" t="e">
        <f t="shared" si="1"/>
        <v>#REF!</v>
      </c>
      <c r="M18" s="75"/>
      <c r="N18" s="22" t="str">
        <f>IFERROR(INDEX($D$11:$D$31,MATCH(0,INDEX(COUNTIF($N$10:N17,$D$11:$D$31),),)),"")</f>
        <v/>
      </c>
      <c r="O18" s="69" t="e">
        <f t="shared" si="2"/>
        <v>#DIV/0!</v>
      </c>
      <c r="P18" s="38"/>
      <c r="Q18" s="63"/>
    </row>
    <row r="19" spans="2:18" s="14" customFormat="1" ht="31.5" customHeight="1">
      <c r="B19" s="82"/>
      <c r="C19" s="21">
        <v>9</v>
      </c>
      <c r="D19" s="47" t="e">
        <f>'RG1'!#REF!</f>
        <v>#REF!</v>
      </c>
      <c r="E19" s="47" t="e">
        <f>'RG1'!#REF!</f>
        <v>#REF!</v>
      </c>
      <c r="F19" s="54" t="e">
        <f>'RG1'!#REF!</f>
        <v>#REF!</v>
      </c>
      <c r="G19" s="22" t="e">
        <f>'RG1'!#REF!</f>
        <v>#REF!</v>
      </c>
      <c r="H19" s="23" t="e">
        <f>'RG1'!#REF!</f>
        <v>#REF!</v>
      </c>
      <c r="I19" s="22"/>
      <c r="J19" s="23"/>
      <c r="K19" s="22" t="e">
        <f t="shared" si="0"/>
        <v>#REF!</v>
      </c>
      <c r="L19" s="45" t="e">
        <f t="shared" si="1"/>
        <v>#REF!</v>
      </c>
      <c r="M19" s="75"/>
      <c r="N19" s="22" t="str">
        <f>IFERROR(INDEX($D$11:$D$31,MATCH(0,INDEX(COUNTIF($N$10:N18,$D$11:$D$31),),)),"")</f>
        <v/>
      </c>
      <c r="O19" s="69" t="e">
        <f t="shared" si="2"/>
        <v>#DIV/0!</v>
      </c>
      <c r="P19" s="38"/>
      <c r="Q19" s="63"/>
    </row>
    <row r="20" spans="2:18" s="14" customFormat="1" ht="31.5" customHeight="1">
      <c r="B20" s="82"/>
      <c r="C20" s="21">
        <v>10</v>
      </c>
      <c r="D20" s="47" t="str">
        <f>'RG1'!E43</f>
        <v>Apoyar a prevención el análisis de insumos aduaneros en Seccionales donde exista un único funcionario, esto de acuerdo a su capacidad operativa de la dependencia</v>
      </c>
      <c r="E20" s="47" t="str">
        <f>'RG1'!G43</f>
        <v>Apoyar a prevención y de acuerdo a la capacidad operativa de la Subdirección de Asuntos Penales al análisis de los insumos aduaneros presentados cuando se justifique por el incremento de insumos</v>
      </c>
      <c r="F20" s="54" t="str">
        <f>'RG1'!H43</f>
        <v>Media</v>
      </c>
      <c r="G20" s="22" t="str">
        <f>'RG1'!Q43</f>
        <v>Se requiere en dos ocasiones a diferentes seccionales (DSIA ARAUCA, GIRARDOT, QUIBDO, SAN ANDRES, URABA, BARRANCABERMEJA, FLORENCIA, TULUA y SOGAMOSO), en total nueve (9),  con el fin de hacer acompañamiento y brindar apoyo en el evento de haber recibido insumos aduaneros. Se anexan evidencias: 10. Actividad 10</v>
      </c>
      <c r="H20" s="23">
        <f>'RG1'!R43</f>
        <v>1</v>
      </c>
      <c r="I20" s="22"/>
      <c r="J20" s="23"/>
      <c r="K20" s="22">
        <f t="shared" si="0"/>
        <v>3</v>
      </c>
      <c r="L20" s="45">
        <f t="shared" si="1"/>
        <v>0</v>
      </c>
      <c r="M20" s="75"/>
      <c r="N20" s="22" t="str">
        <f>IFERROR(INDEX($D$11:$D$31,MATCH(0,INDEX(COUNTIF($N$10:N19,$D$11:$D$31),),)),"")</f>
        <v/>
      </c>
      <c r="O20" s="69" t="e">
        <f t="shared" si="2"/>
        <v>#DIV/0!</v>
      </c>
      <c r="P20" s="38"/>
      <c r="Q20" s="63"/>
    </row>
    <row r="21" spans="2:18" s="14" customFormat="1" ht="31.5" customHeight="1">
      <c r="B21" s="82"/>
      <c r="C21" s="21">
        <v>11</v>
      </c>
      <c r="D21" s="47" t="str">
        <f>'RG1'!E44</f>
        <v>Modificar la actividad 2, del PR-PEC-0120 Agregando lo siguiente: "El reparto se realiza de manera equitativa y aleatoria teniendo en cuenta las cargas de trabajo de los funcionarios".</v>
      </c>
      <c r="E21" s="47" t="str">
        <f>'RG1'!G44</f>
        <v xml:space="preserve">Modificar el procedimiento PEC 120
</v>
      </c>
      <c r="F21" s="54" t="str">
        <f>'RG1'!H44</f>
        <v>Media</v>
      </c>
      <c r="G21" s="22" t="str">
        <f>'RG1'!Q44</f>
        <v>Se modificó la Actividad 2, del PR-PEC-0120 en la Versión 8. Se anexa evidencia: Evidencia 11.</v>
      </c>
      <c r="H21" s="23">
        <f>'RG1'!R44</f>
        <v>1</v>
      </c>
      <c r="I21" s="22"/>
      <c r="J21" s="23"/>
      <c r="K21" s="22">
        <f t="shared" si="0"/>
        <v>3</v>
      </c>
      <c r="L21" s="45">
        <f t="shared" si="1"/>
        <v>0</v>
      </c>
      <c r="M21" s="75"/>
      <c r="N21" s="22" t="str">
        <f>IFERROR(INDEX($D$11:$D$31,MATCH(0,INDEX(COUNTIF($N$10:N20,$D$11:$D$31),),)),"")</f>
        <v/>
      </c>
      <c r="O21" s="69" t="e">
        <f t="shared" si="2"/>
        <v>#DIV/0!</v>
      </c>
      <c r="P21" s="38"/>
      <c r="Q21" s="63"/>
    </row>
    <row r="22" spans="2:18" s="14" customFormat="1" ht="31.5" customHeight="1">
      <c r="B22" s="82"/>
      <c r="C22" s="21">
        <v>12</v>
      </c>
      <c r="D22" s="47">
        <f>'RG1'!E45</f>
        <v>0</v>
      </c>
      <c r="E22" s="47">
        <f>'RG1'!G45</f>
        <v>0</v>
      </c>
      <c r="F22" s="54">
        <f>'RG1'!H45</f>
        <v>0</v>
      </c>
      <c r="G22" s="22">
        <f>'RG1'!Q45</f>
        <v>0</v>
      </c>
      <c r="H22" s="23">
        <f>'RG1'!R45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'RG1'!E46</f>
        <v>0</v>
      </c>
      <c r="E23" s="47">
        <f>'RG1'!G46</f>
        <v>0</v>
      </c>
      <c r="F23" s="54">
        <f>'RG1'!H46</f>
        <v>0</v>
      </c>
      <c r="G23" s="22">
        <f>'RG1'!Q46</f>
        <v>0</v>
      </c>
      <c r="H23" s="23">
        <f>'RG1'!R46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'RG1'!E47</f>
        <v>0</v>
      </c>
      <c r="E24" s="47">
        <f>'RG1'!G47</f>
        <v>0</v>
      </c>
      <c r="F24" s="54">
        <f>'RG1'!H47</f>
        <v>0</v>
      </c>
      <c r="G24" s="22">
        <f>'RG1'!Q47</f>
        <v>0</v>
      </c>
      <c r="H24" s="23">
        <f>'RG1'!R47</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'RG1'!E48</f>
        <v>0</v>
      </c>
      <c r="E25" s="47">
        <f>'RG1'!G48</f>
        <v>0</v>
      </c>
      <c r="F25" s="54">
        <f>'RG1'!H48</f>
        <v>0</v>
      </c>
      <c r="G25" s="22">
        <f>'RG1'!Q48</f>
        <v>0</v>
      </c>
      <c r="H25" s="23">
        <f>'RG1'!R48</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'RG1'!E49</f>
        <v>0</v>
      </c>
      <c r="E26" s="47">
        <f>'RG1'!G49</f>
        <v>0</v>
      </c>
      <c r="F26" s="54">
        <f>'RG1'!H49</f>
        <v>0</v>
      </c>
      <c r="G26" s="22">
        <f>'RG1'!Q49</f>
        <v>0</v>
      </c>
      <c r="H26" s="23">
        <f>'RG1'!R49</f>
        <v>0</v>
      </c>
      <c r="I26" s="23"/>
      <c r="J26" s="23"/>
      <c r="K26" s="22">
        <f t="shared" si="0"/>
        <v>5</v>
      </c>
      <c r="L26" s="45">
        <f t="shared" si="1"/>
        <v>0</v>
      </c>
      <c r="M26" s="75"/>
      <c r="N26" s="75"/>
      <c r="O26" s="75"/>
      <c r="P26" s="38"/>
      <c r="Q26" s="63"/>
    </row>
    <row r="27" spans="2:18" s="14" customFormat="1" ht="31.5" customHeight="1">
      <c r="B27" s="82"/>
      <c r="C27" s="21">
        <v>17</v>
      </c>
      <c r="D27" s="47">
        <f>'RG1'!E50</f>
        <v>0</v>
      </c>
      <c r="E27" s="47">
        <f>'RG1'!G50</f>
        <v>0</v>
      </c>
      <c r="F27" s="54">
        <f>'RG1'!H50</f>
        <v>0</v>
      </c>
      <c r="G27" s="22">
        <f>'RG1'!Q50</f>
        <v>0</v>
      </c>
      <c r="H27" s="23">
        <f>'RG1'!R50</f>
        <v>0</v>
      </c>
      <c r="I27" s="23"/>
      <c r="J27" s="23"/>
      <c r="K27" s="22">
        <f t="shared" si="0"/>
        <v>5</v>
      </c>
      <c r="L27" s="45">
        <f t="shared" si="1"/>
        <v>0</v>
      </c>
      <c r="M27" s="75"/>
      <c r="N27" s="75"/>
      <c r="O27" s="75"/>
      <c r="P27" s="38"/>
      <c r="Q27" s="63"/>
    </row>
    <row r="28" spans="2:18" s="14" customFormat="1" ht="31.5" customHeight="1">
      <c r="B28" s="82"/>
      <c r="C28" s="21">
        <v>18</v>
      </c>
      <c r="D28" s="47">
        <f>'RG1'!E51</f>
        <v>0</v>
      </c>
      <c r="E28" s="47">
        <f>'RG1'!G51</f>
        <v>0</v>
      </c>
      <c r="F28" s="54">
        <f>'RG1'!H51</f>
        <v>0</v>
      </c>
      <c r="G28" s="22">
        <f>'RG1'!Q51</f>
        <v>0</v>
      </c>
      <c r="H28" s="23">
        <f>'RG1'!R51</f>
        <v>0</v>
      </c>
      <c r="I28" s="23"/>
      <c r="J28" s="23"/>
      <c r="K28" s="22">
        <f t="shared" si="0"/>
        <v>5</v>
      </c>
      <c r="L28" s="45">
        <f t="shared" si="1"/>
        <v>0</v>
      </c>
      <c r="M28" s="75"/>
      <c r="N28" s="75"/>
      <c r="O28" s="75"/>
      <c r="P28" s="38"/>
      <c r="Q28" s="63"/>
    </row>
    <row r="29" spans="2:18" s="14" customFormat="1" ht="31.5" customHeight="1">
      <c r="B29" s="82"/>
      <c r="C29" s="21">
        <v>19</v>
      </c>
      <c r="D29" s="47">
        <f>'RG1'!E52</f>
        <v>0</v>
      </c>
      <c r="E29" s="47">
        <f>'RG1'!G52</f>
        <v>0</v>
      </c>
      <c r="F29" s="54">
        <f>'RG1'!H52</f>
        <v>0</v>
      </c>
      <c r="G29" s="22">
        <f>'RG1'!Q52</f>
        <v>0</v>
      </c>
      <c r="H29" s="23">
        <f>'RG1'!R52</f>
        <v>0</v>
      </c>
      <c r="I29" s="23"/>
      <c r="J29" s="23"/>
      <c r="K29" s="22">
        <f t="shared" si="0"/>
        <v>5</v>
      </c>
      <c r="L29" s="45">
        <f t="shared" si="1"/>
        <v>0</v>
      </c>
      <c r="M29" s="75"/>
      <c r="N29" s="75"/>
      <c r="O29" s="75"/>
      <c r="P29" s="38"/>
      <c r="Q29" s="63"/>
    </row>
    <row r="30" spans="2:18" s="14" customFormat="1" ht="31.5" customHeight="1">
      <c r="B30" s="82"/>
      <c r="C30" s="21">
        <v>20</v>
      </c>
      <c r="D30" s="47">
        <f>'RG1'!E53</f>
        <v>0</v>
      </c>
      <c r="E30" s="47">
        <f>'RG1'!G53</f>
        <v>0</v>
      </c>
      <c r="F30" s="54">
        <f>'RG1'!H53</f>
        <v>0</v>
      </c>
      <c r="G30" s="22">
        <f>'RG1'!Q53</f>
        <v>0</v>
      </c>
      <c r="H30" s="23">
        <f>'RG1'!R53</f>
        <v>0</v>
      </c>
      <c r="I30" s="23"/>
      <c r="J30" s="23"/>
      <c r="K30" s="22">
        <f t="shared" si="0"/>
        <v>5</v>
      </c>
      <c r="L30" s="45">
        <f t="shared" si="1"/>
        <v>0</v>
      </c>
      <c r="M30" s="75"/>
      <c r="N30" s="75"/>
      <c r="O30" s="75"/>
      <c r="P30" s="38"/>
      <c r="Q30" s="63"/>
    </row>
    <row r="31" spans="2:18" s="14" customFormat="1" ht="31.5" customHeight="1">
      <c r="B31" s="82"/>
      <c r="C31" s="21" t="s">
        <v>31</v>
      </c>
      <c r="D31" s="47">
        <f>'RG1'!E54</f>
        <v>0</v>
      </c>
      <c r="E31" s="47">
        <f>'RG1'!G54</f>
        <v>0</v>
      </c>
      <c r="F31" s="54">
        <f>'RG1'!H54</f>
        <v>0</v>
      </c>
      <c r="G31" s="22">
        <f>'RG1'!Q54</f>
        <v>0</v>
      </c>
      <c r="H31" s="23">
        <f>'RG1'!R54</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76" t="s">
        <v>7</v>
      </c>
      <c r="C34" s="177"/>
      <c r="D34" s="177"/>
      <c r="E34" s="177"/>
      <c r="F34" s="177"/>
      <c r="G34" s="177"/>
      <c r="H34" s="177"/>
      <c r="I34" s="177"/>
      <c r="J34" s="177"/>
      <c r="K34" s="177"/>
      <c r="L34" s="177"/>
      <c r="M34" s="177"/>
      <c r="N34" s="177"/>
      <c r="O34" s="177"/>
      <c r="P34" s="177"/>
      <c r="Q34" s="178"/>
      <c r="R34" s="70"/>
    </row>
    <row r="35" spans="1:18" ht="21.75" customHeight="1">
      <c r="A35" s="17"/>
      <c r="B35" s="161" t="s">
        <v>8</v>
      </c>
      <c r="C35" s="162"/>
      <c r="D35" s="162"/>
      <c r="E35" s="162"/>
      <c r="F35" s="162"/>
      <c r="G35" s="162"/>
      <c r="H35" s="162"/>
      <c r="I35" s="162"/>
      <c r="J35" s="162"/>
      <c r="K35" s="162"/>
      <c r="L35" s="162"/>
      <c r="M35" s="162"/>
      <c r="N35" s="162"/>
      <c r="O35" s="162"/>
      <c r="P35" s="162"/>
      <c r="Q35" s="163"/>
      <c r="R35" s="72"/>
    </row>
    <row r="36" spans="1:18" ht="21.75" customHeight="1">
      <c r="B36" s="161" t="s">
        <v>9</v>
      </c>
      <c r="C36" s="162"/>
      <c r="D36" s="163"/>
      <c r="E36" s="161" t="s">
        <v>33</v>
      </c>
      <c r="F36" s="163"/>
      <c r="G36" s="161" t="s">
        <v>51</v>
      </c>
      <c r="H36" s="163"/>
      <c r="I36" s="161">
        <v>3</v>
      </c>
      <c r="J36" s="162"/>
      <c r="K36" s="162"/>
      <c r="L36" s="162"/>
      <c r="M36" s="163"/>
      <c r="N36" s="170" t="s">
        <v>10</v>
      </c>
      <c r="O36" s="171"/>
      <c r="P36" s="179">
        <v>43343</v>
      </c>
      <c r="Q36" s="180"/>
      <c r="R36" s="71"/>
    </row>
    <row r="37" spans="1:18" ht="80.25" customHeight="1">
      <c r="B37" s="172"/>
      <c r="C37" s="173"/>
      <c r="D37" s="173"/>
      <c r="E37" s="173"/>
      <c r="F37" s="173"/>
      <c r="G37" s="173"/>
      <c r="H37" s="173"/>
      <c r="I37" s="173"/>
      <c r="J37" s="173"/>
      <c r="K37" s="173"/>
      <c r="L37" s="173"/>
      <c r="M37" s="173"/>
      <c r="N37" s="173"/>
      <c r="O37" s="173"/>
      <c r="P37" s="174"/>
      <c r="Q37" s="175"/>
      <c r="R37" s="64"/>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xr:uid="{00000000-0002-0000-0600-000000000000}">
      <formula1>$Q$2:$Q$6</formula1>
    </dataValidation>
    <dataValidation type="list" allowBlank="1" showInputMessage="1" showErrorMessage="1" sqref="F11:F31" xr:uid="{00000000-0002-0000-0600-000001000000}">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D7C3FC98-CCB7-4966-9458-A260AF8A5664}"/>
</file>

<file path=customXml/itemProps2.xml><?xml version="1.0" encoding="utf-8"?>
<ds:datastoreItem xmlns:ds="http://schemas.openxmlformats.org/officeDocument/2006/customXml" ds:itemID="{01073425-2F01-455D-9B0C-F71BD597C78C}"/>
</file>

<file path=customXml/itemProps3.xml><?xml version="1.0" encoding="utf-8"?>
<ds:datastoreItem xmlns:ds="http://schemas.openxmlformats.org/officeDocument/2006/customXml" ds:itemID="{21A61366-1E87-483C-8E4D-8BD19511CD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Seguimiento-plan-1707022440-JUL-2022</dc:title>
  <dc:creator>Ana Libia Garzon Bohorquez</dc:creator>
  <cp:lastModifiedBy>Carlos Orlando Saavedra Trujillo</cp:lastModifiedBy>
  <cp:lastPrinted>2022-01-20T16:25:41Z</cp:lastPrinted>
  <dcterms:created xsi:type="dcterms:W3CDTF">2015-06-22T21:28:44Z</dcterms:created>
  <dcterms:modified xsi:type="dcterms:W3CDTF">2022-08-05T14:16:02Z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